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 tabRatio="902" activeTab="3"/>
  </bookViews>
  <sheets>
    <sheet name="驾驶员首页" sheetId="4" r:id="rId1"/>
    <sheet name="2080&amp;1880驾驶员座总成EBOM清单" sheetId="5" r:id="rId2"/>
    <sheet name="2080副座椅总成首页" sheetId="8" r:id="rId3"/>
    <sheet name="2080副驾驶员座椅总成EBOM" sheetId="7" r:id="rId4"/>
    <sheet name="新能源座椅总成首页" sheetId="14" r:id="rId5"/>
    <sheet name="新能源副驾驶员座椅总成EBOM" sheetId="15" r:id="rId6"/>
    <sheet name="1880副座椅总成首页" sheetId="9" r:id="rId7"/>
    <sheet name="1880副驾驶员座椅总成EBOM" sheetId="10" r:id="rId8"/>
  </sheets>
  <definedNames>
    <definedName name="_xlnm._FilterDatabase" localSheetId="1" hidden="1">'2080&amp;1880驾驶员座总成EBOM清单'!$8:$276</definedName>
    <definedName name="_xlnm._FilterDatabase" localSheetId="3" hidden="1">'2080副驾驶员座椅总成EBOM'!$A$8:$AL$166</definedName>
    <definedName name="_xlnm._FilterDatabase" localSheetId="5" hidden="1">新能源副驾驶员座椅总成EBOM!$A$8:$AK$118</definedName>
    <definedName name="_xlnm.Print_Area" localSheetId="7">'1880副驾驶员座椅总成EBOM'!$A$1:$AQ$118</definedName>
    <definedName name="_xlnm.Print_Area" localSheetId="6">'1880副座椅总成首页'!$A$1:$AC$55</definedName>
    <definedName name="_xlnm.Print_Area" localSheetId="1">'2080&amp;1880驾驶员座总成EBOM清单'!$A$1:$BB$276</definedName>
    <definedName name="_xlnm.Print_Area" localSheetId="3">'2080副驾驶员座椅总成EBOM'!$A$1:$AR$166</definedName>
    <definedName name="_xlnm.Print_Area" localSheetId="2">'2080副座椅总成首页'!$A$1:$AC$54</definedName>
    <definedName name="_xlnm.Print_Area" localSheetId="0">驾驶员首页!$A$1:$AC$108</definedName>
    <definedName name="_xlnm.Print_Titles" localSheetId="1">'2080&amp;1880驾驶员座总成EBOM清单'!$7:$8</definedName>
    <definedName name="_xlnm.Print_Titles" localSheetId="3">'2080副驾驶员座椅总成EBOM'!$7:$8</definedName>
    <definedName name="_xlnm.Print_Area" localSheetId="4">新能源座椅总成首页!$A$1:$AC$54</definedName>
    <definedName name="_xlnm.Print_Area" localSheetId="5">新能源副驾驶员座椅总成EBOM!$A$1:$AK$118</definedName>
    <definedName name="_xlnm.Print_Titles" localSheetId="5">新能源副驾驶员座椅总成EBOM!$7:$8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charset val="134"/>
          </rPr>
          <t>基础配置</t>
        </r>
      </text>
    </comment>
    <comment ref="L10" authorId="0">
      <text>
        <r>
          <rPr>
            <sz val="14"/>
            <rFont val="微软雅黑"/>
            <charset val="134"/>
          </rPr>
          <t>浅绿色：需要出图标记</t>
        </r>
      </text>
    </comment>
    <comment ref="B11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12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13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15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16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17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18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19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0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1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2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3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4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5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6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B27" authorId="0">
      <text>
        <r>
          <rPr>
            <sz val="16"/>
            <rFont val="微软雅黑"/>
            <charset val="134"/>
          </rPr>
          <t>深绿色，通风配置标记</t>
        </r>
      </text>
    </comment>
    <comment ref="L62" authorId="0">
      <text>
        <r>
          <rPr>
            <sz val="9"/>
            <rFont val="宋体"/>
            <charset val="134"/>
          </rPr>
          <t>借用B40L产品</t>
        </r>
      </text>
    </comment>
    <comment ref="L63" authorId="0">
      <text>
        <r>
          <rPr>
            <sz val="9"/>
            <rFont val="宋体"/>
            <charset val="134"/>
          </rPr>
          <t>借用B40L产品</t>
        </r>
      </text>
    </comment>
    <comment ref="L91" authorId="0">
      <text>
        <r>
          <rPr>
            <sz val="14"/>
            <rFont val="微软雅黑"/>
            <charset val="134"/>
          </rPr>
          <t>冯敬乾确定</t>
        </r>
      </text>
    </comment>
    <comment ref="L92" authorId="0">
      <text>
        <r>
          <rPr>
            <sz val="14"/>
            <rFont val="微软雅黑"/>
            <charset val="134"/>
          </rPr>
          <t>冯敬乾确定</t>
        </r>
      </text>
    </comment>
    <comment ref="M133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L227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228" authorId="0">
      <text>
        <r>
          <rPr>
            <sz val="9"/>
            <rFont val="宋体"/>
            <charset val="134"/>
          </rPr>
          <t xml:space="preserve">工艺确定
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L64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65" authorId="0">
      <text>
        <r>
          <rPr>
            <sz val="9"/>
            <rFont val="宋体"/>
            <charset val="134"/>
          </rPr>
          <t xml:space="preserve">工艺确定
</t>
        </r>
      </text>
    </comment>
    <comment ref="M90" authorId="0">
      <text>
        <r>
          <rPr>
            <sz val="9"/>
            <rFont val="宋体"/>
            <charset val="134"/>
          </rPr>
          <t>王阳光：名称调整</t>
        </r>
      </text>
    </comment>
    <comment ref="L94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95" authorId="0">
      <text>
        <r>
          <rPr>
            <sz val="9"/>
            <rFont val="宋体"/>
            <charset val="134"/>
          </rPr>
          <t xml:space="preserve">工艺定
工艺确定
</t>
        </r>
      </text>
    </comment>
    <comment ref="L139" authorId="0">
      <text>
        <r>
          <rPr>
            <sz val="9"/>
            <rFont val="宋体"/>
            <charset val="134"/>
          </rPr>
          <t>工艺确定</t>
        </r>
      </text>
    </comment>
    <comment ref="L140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141" authorId="0">
      <text>
        <r>
          <rPr>
            <sz val="9"/>
            <rFont val="宋体"/>
            <charset val="134"/>
          </rPr>
          <t xml:space="preserve">工艺确定
</t>
        </r>
      </text>
    </comment>
    <comment ref="A155" authorId="0">
      <text>
        <r>
          <rPr>
            <b/>
            <sz val="9"/>
            <rFont val="宋体"/>
            <charset val="134"/>
          </rPr>
          <t>wangyangguang:</t>
        </r>
        <r>
          <rPr>
            <sz val="9"/>
            <rFont val="宋体"/>
            <charset val="134"/>
          </rPr>
          <t xml:space="preserve">
</t>
        </r>
      </text>
    </comment>
    <comment ref="L155" authorId="0">
      <text>
        <r>
          <rPr>
            <sz val="12"/>
            <rFont val="微软雅黑"/>
            <charset val="134"/>
          </rPr>
          <t>王阳光：副驾手柄合并为1个手柄</t>
        </r>
      </text>
    </comment>
    <comment ref="L158" authorId="0">
      <text>
        <r>
          <rPr>
            <sz val="12"/>
            <rFont val="微软雅黑"/>
            <charset val="134"/>
          </rPr>
          <t>王阳光：副驾手柄合并为1个手柄</t>
        </r>
      </text>
    </comment>
  </commentList>
</comments>
</file>

<file path=xl/comments3.xml><?xml version="1.0" encoding="utf-8"?>
<comments xmlns="http://schemas.openxmlformats.org/spreadsheetml/2006/main">
  <authors>
    <author>wangyangguang</author>
  </authors>
  <commentList>
    <comment ref="L65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66" authorId="0">
      <text>
        <r>
          <rPr>
            <sz val="9"/>
            <rFont val="宋体"/>
            <charset val="134"/>
          </rPr>
          <t xml:space="preserve">工艺定
工艺确定
</t>
        </r>
      </text>
    </comment>
    <comment ref="L89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90" authorId="0">
      <text>
        <r>
          <rPr>
            <sz val="9"/>
            <rFont val="宋体"/>
            <charset val="134"/>
          </rPr>
          <t xml:space="preserve">工艺确定
</t>
        </r>
      </text>
    </comment>
  </commentList>
</comments>
</file>

<file path=xl/comments4.xml><?xml version="1.0" encoding="utf-8"?>
<comments xmlns="http://schemas.openxmlformats.org/spreadsheetml/2006/main">
  <authors>
    <author>wangyangguang</author>
  </authors>
  <commentList>
    <comment ref="L70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71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72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97" authorId="0">
      <text>
        <r>
          <rPr>
            <sz val="9"/>
            <rFont val="宋体"/>
            <charset val="134"/>
          </rPr>
          <t xml:space="preserve">工艺确定
</t>
        </r>
      </text>
    </comment>
    <comment ref="L98" authorId="0">
      <text>
        <r>
          <rPr>
            <sz val="9"/>
            <rFont val="宋体"/>
            <charset val="134"/>
          </rPr>
          <t>工艺确定</t>
        </r>
      </text>
    </comment>
    <comment ref="A116" authorId="0">
      <text>
        <r>
          <rPr>
            <b/>
            <sz val="9"/>
            <rFont val="宋体"/>
            <charset val="134"/>
          </rPr>
          <t>wangyangguang:</t>
        </r>
        <r>
          <rPr>
            <sz val="9"/>
            <rFont val="宋体"/>
            <charset val="134"/>
          </rPr>
          <t xml:space="preserve">
</t>
        </r>
      </text>
    </comment>
    <comment ref="L116" authorId="0">
      <text>
        <r>
          <rPr>
            <sz val="12"/>
            <rFont val="微软雅黑"/>
            <charset val="134"/>
          </rPr>
          <t>王阳光：副驾手柄合并为1个手柄</t>
        </r>
      </text>
    </comment>
  </commentList>
</comments>
</file>

<file path=xl/sharedStrings.xml><?xml version="1.0" encoding="utf-8"?>
<sst xmlns="http://schemas.openxmlformats.org/spreadsheetml/2006/main" count="10728" uniqueCount="1346">
  <si>
    <t xml:space="preserve">版本：D
</t>
  </si>
  <si>
    <t>编号：GR-21-01-23</t>
  </si>
  <si>
    <t xml:space="preserve">    </t>
  </si>
  <si>
    <t>车型</t>
  </si>
  <si>
    <t>统帅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</si>
  <si>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</si>
  <si>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</si>
  <si>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</si>
  <si>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</si>
  <si>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</si>
  <si>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</si>
  <si>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</si>
  <si>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</si>
  <si>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</si>
  <si>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</si>
  <si>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</si>
  <si>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</si>
  <si>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</si>
  <si>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</si>
  <si>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</si>
  <si>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</si>
  <si>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</si>
  <si>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LG1611510210
SLT0010386</t>
  </si>
  <si>
    <t>轻卡驾驶室主座椅总成</t>
  </si>
  <si>
    <t>座椅总成</t>
  </si>
  <si>
    <t>— —</t>
  </si>
  <si>
    <t>LG1611510310
SLT0010477</t>
  </si>
  <si>
    <t>轻卡驾驶室主座椅总成（PVC）</t>
  </si>
  <si>
    <t>座椅总成+PVC面料</t>
  </si>
  <si>
    <t>LG1611510320
SLT0010478</t>
  </si>
  <si>
    <t>轻卡驾驶室主座椅总成（通风加热）（PVC）</t>
  </si>
  <si>
    <t>座椅总成+PVC面料+通风+加热</t>
  </si>
  <si>
    <t>LZ161351000330
SLT0010699</t>
  </si>
  <si>
    <t>轻卡驾驶室主座椅总成（PVC）-1880</t>
  </si>
  <si>
    <t>LZ161351000340
SLT0010700</t>
  </si>
  <si>
    <t>轻卡驾驶室主座椅总成（通风加热）（PVC）-1880</t>
  </si>
  <si>
    <t>LZ161251000004
SLT0012005</t>
  </si>
  <si>
    <t>轻卡驾驶室主座椅总成（织物）</t>
  </si>
  <si>
    <t>座椅总成+织物面料+取消扶手及扶手支架</t>
  </si>
  <si>
    <t>LZ161251000601
SLT0012041</t>
  </si>
  <si>
    <t>轻卡驾驶室主座椅总成-1880</t>
  </si>
  <si>
    <t>座椅总成+主料织物/辅料PVC+取消扶手及扶手支架</t>
  </si>
  <si>
    <t>LZ161251000602
SLT0012060</t>
  </si>
  <si>
    <t>座椅总成+主料织物/辅料PVC+取消扶手及扶手支架+单加热</t>
  </si>
  <si>
    <t>LZ161251000603
SLT0012061</t>
  </si>
  <si>
    <t>轻卡驾驶室主座椅总成-1880-通风面料</t>
  </si>
  <si>
    <t>座椅总成+主料织物/辅料PVC+取消扶手及扶手支架+通风加热</t>
  </si>
  <si>
    <t>LZ161351000601
SLT0012062</t>
  </si>
  <si>
    <t>座椅总成+主料织物/辅料PVC+扶手</t>
  </si>
  <si>
    <t>LZ161351000602
SLT0012063</t>
  </si>
  <si>
    <t>座椅总成+主料织物/辅料PVC+扶手+单加热</t>
  </si>
  <si>
    <t>LZ161351000603
SLT0012065</t>
  </si>
  <si>
    <t>轻卡驾驶室主座椅总成-通风面料</t>
  </si>
  <si>
    <t>座椅总成+主料织物/辅料PVC+扶手+通风加热</t>
  </si>
  <si>
    <t>LZ161251000701
SLT0012066</t>
  </si>
  <si>
    <t>悍将</t>
  </si>
  <si>
    <t>LZ161251000702
SLT0012067</t>
  </si>
  <si>
    <t>LZ161251000703
SLT0012068</t>
  </si>
  <si>
    <t>LZ161351000701
SLT0012069</t>
  </si>
  <si>
    <t>LZ161351000702
SLT0012070</t>
  </si>
  <si>
    <t>LZ161351000703
SLT0012071</t>
  </si>
  <si>
    <t>LZ160051130016/1
SLT0012489</t>
  </si>
  <si>
    <t>变更履历</t>
  </si>
  <si>
    <t>No</t>
  </si>
  <si>
    <t>日期</t>
  </si>
  <si>
    <t>版本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</si>
  <si>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</si>
  <si>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</si>
  <si>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</si>
  <si>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</si>
  <si>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</si>
  <si>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</si>
  <si>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2021.6.27</t>
  </si>
  <si>
    <t>A</t>
  </si>
  <si>
    <t>初次下发</t>
  </si>
  <si>
    <t>F</t>
  </si>
  <si>
    <t>SLT0012043</t>
  </si>
  <si>
    <t xml:space="preserve">驾驶员头枕总成 </t>
  </si>
  <si>
    <t>增加配置-统帅</t>
  </si>
  <si>
    <t>客户输入/新增配置</t>
  </si>
  <si>
    <t>2021.9.16</t>
  </si>
  <si>
    <t>B</t>
  </si>
  <si>
    <t>增加1880配置</t>
  </si>
  <si>
    <t>SLT0012072</t>
  </si>
  <si>
    <t>增加配置-悍将</t>
  </si>
  <si>
    <t>Q2724295</t>
  </si>
  <si>
    <t>十字槽盘头自攻螺钉</t>
  </si>
  <si>
    <t>更换螺钉</t>
  </si>
  <si>
    <t>存在尖锐刺伤风险</t>
  </si>
  <si>
    <t>内部评审</t>
  </si>
  <si>
    <t>SLT0012036</t>
  </si>
  <si>
    <t>驾驶员头枕护面总成</t>
  </si>
  <si>
    <t>SLT0010696</t>
  </si>
  <si>
    <t>扶手总成</t>
  </si>
  <si>
    <t>更换扶手</t>
  </si>
  <si>
    <t>客户提出扶手长度短</t>
  </si>
  <si>
    <t>客户提出</t>
  </si>
  <si>
    <t>SLT0012073</t>
  </si>
  <si>
    <t>20211206</t>
  </si>
  <si>
    <t>SLT0010731</t>
  </si>
  <si>
    <t>驾驶员左侧护板-通风加热</t>
  </si>
  <si>
    <t>新增零件号</t>
  </si>
  <si>
    <t>匹配通风加热配置</t>
  </si>
  <si>
    <t>SLT0012058</t>
  </si>
  <si>
    <t>驾驶员座椅靠背总成（PVC）-1880</t>
  </si>
  <si>
    <t>20220407</t>
  </si>
  <si>
    <t>C</t>
  </si>
  <si>
    <t>6801664X2001A</t>
  </si>
  <si>
    <t>驾驶员靠背支撑钢丝D</t>
  </si>
  <si>
    <t>删除该零件</t>
  </si>
  <si>
    <t>VAVE降本</t>
  </si>
  <si>
    <t>内部提出</t>
  </si>
  <si>
    <t>SLT0012074</t>
  </si>
  <si>
    <t>6801711X2001A</t>
  </si>
  <si>
    <t>驾驶员靠背支撑钢丝F</t>
  </si>
  <si>
    <t>SLT0012075</t>
  </si>
  <si>
    <t>驾驶员座椅靠背总成（PVC）</t>
  </si>
  <si>
    <t>6801231X2001A</t>
  </si>
  <si>
    <t>驾驶员座垫面套前固定钢丝</t>
  </si>
  <si>
    <t>减少两处折弯</t>
  </si>
  <si>
    <t>SLT0012076</t>
  </si>
  <si>
    <t>SLT0011327</t>
  </si>
  <si>
    <t>驾驶员靠背护面总成</t>
  </si>
  <si>
    <t>新增件号</t>
  </si>
  <si>
    <t>BOM核查</t>
  </si>
  <si>
    <t>SLT0012077</t>
  </si>
  <si>
    <t>SLT0010853</t>
  </si>
  <si>
    <t>SLT0012078</t>
  </si>
  <si>
    <t>SLT0011326</t>
  </si>
  <si>
    <t>SLT0012079</t>
  </si>
  <si>
    <t>SLT0011328</t>
  </si>
  <si>
    <t>驾驶员座垫护面总成-通风加热面料</t>
  </si>
  <si>
    <t>SLT0012080</t>
  </si>
  <si>
    <t>D</t>
  </si>
  <si>
    <t>BFA0000760（Q12618）</t>
  </si>
  <si>
    <t>不锈钢开口型抽芯铆钉</t>
  </si>
  <si>
    <t>钢丝固定方式变更</t>
  </si>
  <si>
    <t>ECR0008603</t>
  </si>
  <si>
    <t>SLT0012044</t>
  </si>
  <si>
    <t>驾驶员靠背泡沫及护面总成 （PVC）-1880</t>
  </si>
  <si>
    <t>BFA0010037</t>
  </si>
  <si>
    <t>内梅花盘头三角牙自攻钉</t>
  </si>
  <si>
    <t>SLT0012081</t>
  </si>
  <si>
    <t>SLT0010415</t>
  </si>
  <si>
    <t>驾驶员左侧护板固定钢丝A</t>
  </si>
  <si>
    <t>钢丝扩孔</t>
  </si>
  <si>
    <t>SLT0012082</t>
  </si>
  <si>
    <t>驾驶员靠背泡沫及护面总成 （PVC）</t>
  </si>
  <si>
    <t>SLT0010416</t>
  </si>
  <si>
    <t>驾驶员左侧护板固定钢丝B</t>
  </si>
  <si>
    <t>SLT0012083</t>
  </si>
  <si>
    <t>驾驶员靠背泡沫及护面总成 （PVC</t>
  </si>
  <si>
    <t>SLT0010342</t>
  </si>
  <si>
    <t>驾驶员左侧护板固定支架A</t>
  </si>
  <si>
    <t>钣金件扩孔</t>
  </si>
  <si>
    <t>SLT0012084</t>
  </si>
  <si>
    <t>SLT0010380</t>
  </si>
  <si>
    <t>驾驶员左侧护板固定支架B</t>
  </si>
  <si>
    <t>SLT0012085</t>
  </si>
  <si>
    <t>6801631X2001A</t>
  </si>
  <si>
    <t>驾驶员调角器下连接板</t>
  </si>
  <si>
    <t>SLT0012086</t>
  </si>
  <si>
    <t>E</t>
  </si>
  <si>
    <t>增加配置</t>
  </si>
  <si>
    <t>客户输入</t>
  </si>
  <si>
    <t>SLT0012087</t>
  </si>
  <si>
    <t>SLT0012006</t>
  </si>
  <si>
    <t xml:space="preserve">驾驶员头枕总成（织物）  </t>
  </si>
  <si>
    <t>SLT0012037</t>
  </si>
  <si>
    <t>驾驶员靠背护面总成（PVC）-1880-取消扶手洞</t>
  </si>
  <si>
    <t>SLT0012008</t>
  </si>
  <si>
    <t>驾驶员座椅靠背总成（织物）</t>
  </si>
  <si>
    <t>SLT0012088</t>
  </si>
  <si>
    <t>SLT0012009</t>
  </si>
  <si>
    <t xml:space="preserve">驾驶员靠背泡沫及护面总成（织物）  </t>
  </si>
  <si>
    <t>SLT0012089</t>
  </si>
  <si>
    <t>驾驶员靠背护面总成（PVC）-有扶手洞</t>
  </si>
  <si>
    <t>SLT0012010</t>
  </si>
  <si>
    <t>驾驶员靠背护面总成（织物）</t>
  </si>
  <si>
    <t>SLT0012090</t>
  </si>
  <si>
    <t>SLT0012011</t>
  </si>
  <si>
    <t>驾驶员座椅座垫总成</t>
  </si>
  <si>
    <t>SLT0012091</t>
  </si>
  <si>
    <t>SLT0012012</t>
  </si>
  <si>
    <t>驾驶员座垫泡沫及护面总成（织物）</t>
  </si>
  <si>
    <t>SLT0012092</t>
  </si>
  <si>
    <t>SLT0012013</t>
  </si>
  <si>
    <t>驾驶员座垫护面总成</t>
  </si>
  <si>
    <t>SLT0012093</t>
  </si>
  <si>
    <t>SLT0012094</t>
  </si>
  <si>
    <t>轻卡驾驶室主座椅总成（PVC）-1880-单加热</t>
  </si>
  <si>
    <t>SLT0012045</t>
  </si>
  <si>
    <t>轻卡驾驶室主座椅总成（PVC）-1880-通风加热</t>
  </si>
  <si>
    <t>SLT0012095</t>
  </si>
  <si>
    <t>SLT0012096</t>
  </si>
  <si>
    <t>轻卡驾驶室主座椅总成（PVC）-单加热</t>
  </si>
  <si>
    <t>SLT0012097</t>
  </si>
  <si>
    <t>轻卡驾驶室主座椅总成（PVC）-通风加热</t>
  </si>
  <si>
    <t>SLT0012059</t>
  </si>
  <si>
    <t>驾驶员座垫泡沫及护面总成（PVC）</t>
  </si>
  <si>
    <t>轻卡驾驶室主座椅总成（PVC）-1880-悍将</t>
  </si>
  <si>
    <t>SLT0012098</t>
  </si>
  <si>
    <t>轻卡驾驶室主座椅总成（PVC）-1880-悍将-单加热</t>
  </si>
  <si>
    <t>SLT0012099</t>
  </si>
  <si>
    <t>轻卡驾驶室主座椅总成（PVC）-1880-悍将-通风加热</t>
  </si>
  <si>
    <t>SLT0012100</t>
  </si>
  <si>
    <t>轻卡驾驶室主座椅总成-悍将（PVC）</t>
  </si>
  <si>
    <t>SLT0012038</t>
  </si>
  <si>
    <t>轻卡驾驶室主座椅总成-悍将（PVC）-单加热</t>
  </si>
  <si>
    <t>SLT0012101</t>
  </si>
  <si>
    <t>轻卡驾驶室主座椅总成-悍将（PVC）-通风加热</t>
  </si>
  <si>
    <t>SLT0012102</t>
  </si>
  <si>
    <t>20240118</t>
  </si>
  <si>
    <t>SLT0012103</t>
  </si>
  <si>
    <t>G</t>
  </si>
  <si>
    <t>SLT0012161</t>
  </si>
  <si>
    <t>BOM核查，更新，新增件号</t>
  </si>
  <si>
    <t>SLT0012162</t>
  </si>
  <si>
    <t>SLT0012163</t>
  </si>
  <si>
    <t>SLT0012164</t>
  </si>
  <si>
    <t>SLT0012165</t>
  </si>
  <si>
    <t>SLT0012166</t>
  </si>
  <si>
    <t>SLT0012167</t>
  </si>
  <si>
    <t>SLT0012168</t>
  </si>
  <si>
    <t>SLT0012157</t>
  </si>
  <si>
    <t>SLT0012158</t>
  </si>
  <si>
    <t>SLT0012159</t>
  </si>
  <si>
    <t>SLT0012160</t>
  </si>
  <si>
    <t>H</t>
  </si>
  <si>
    <t>BOM更新，2024款座椅取消滚边条</t>
  </si>
  <si>
    <t>I</t>
  </si>
  <si>
    <t>SLT0012909</t>
  </si>
  <si>
    <t>驾驶员靠背支撑焊接总成</t>
  </si>
  <si>
    <t>舒适性提升</t>
  </si>
  <si>
    <t>客户输入，舒适性提升，ECR0011963</t>
  </si>
  <si>
    <t>SLT0012908</t>
  </si>
  <si>
    <t>驾驶员靠背支撑钢丝H</t>
  </si>
  <si>
    <t>SLT0012906</t>
  </si>
  <si>
    <t>驾驶员座垫前横梁总成</t>
  </si>
  <si>
    <t>SLT0010956</t>
  </si>
  <si>
    <t>驾驶员座垫固定支架RH</t>
  </si>
  <si>
    <t>新增，借用欧马可</t>
  </si>
  <si>
    <t>SLT0010955</t>
  </si>
  <si>
    <t>驾驶员座垫前固定支架</t>
  </si>
  <si>
    <t>k</t>
  </si>
  <si>
    <t>SLT0013035</t>
  </si>
  <si>
    <t>驾驶员靠背支撑钢丝焊接总成</t>
  </si>
  <si>
    <t>新开</t>
  </si>
  <si>
    <t>舒适性提升，层级变更</t>
  </si>
  <si>
    <t>6802100X2001B</t>
  </si>
  <si>
    <t>设计:王万胜</t>
  </si>
  <si>
    <t>校核：</t>
  </si>
  <si>
    <t>标准化：</t>
  </si>
  <si>
    <t>统帅驾驶员座总成EBOM清单</t>
  </si>
  <si>
    <t>LZ161251000601/2
SLT0012041</t>
  </si>
  <si>
    <t>LZ161251000602/1
SLT0012060</t>
  </si>
  <si>
    <t>LZ161251000603/1
SLT0012061</t>
  </si>
  <si>
    <t>LZ161351000601/1
SLT0012062</t>
  </si>
  <si>
    <t>LZ161351000602/1
SLT0012063</t>
  </si>
  <si>
    <t>LZ161351000603/1
SLT0012065</t>
  </si>
  <si>
    <t>LZ161251000702/1
SLT0012067</t>
  </si>
  <si>
    <t>LZ161251000703/1
SLT0012068</t>
  </si>
  <si>
    <t>LZ161351000702/1
SLT0012070</t>
  </si>
  <si>
    <t>LZ161351000703/1
SLT0012071</t>
  </si>
  <si>
    <r>
      <rPr>
        <sz val="8"/>
        <rFont val="微软雅黑"/>
        <charset val="134"/>
      </rPr>
      <t>LZ160051130016</t>
    </r>
    <r>
      <rPr>
        <sz val="8"/>
        <rFont val="微软雅黑"/>
        <charset val="134"/>
      </rPr>
      <t>/1</t>
    </r>
    <r>
      <rPr>
        <sz val="8"/>
        <rFont val="微软雅黑"/>
        <charset val="134"/>
      </rPr>
      <t xml:space="preserve">
SLT0012489</t>
    </r>
  </si>
  <si>
    <t>会签：</t>
  </si>
  <si>
    <t>中文名称</t>
  </si>
  <si>
    <t>轻卡驾驶室主座椅总成-加热（PVC）-1880</t>
  </si>
  <si>
    <t>轻卡驾驶室主座椅总成-通风加热（PVC）-1880</t>
  </si>
  <si>
    <t xml:space="preserve">批准: </t>
  </si>
  <si>
    <t>日期：20251112</t>
  </si>
  <si>
    <t>规格型号</t>
  </si>
  <si>
    <t>新开，织物，取消扶手及扶手支架</t>
  </si>
  <si>
    <t>新开，PVC-取消扶手以及扶手转轴焊接总成</t>
  </si>
  <si>
    <t>座椅总成，PVC</t>
  </si>
  <si>
    <t>座椅总成，PVC-单加热</t>
  </si>
  <si>
    <t>座椅总成，PVC-通风加热</t>
  </si>
  <si>
    <r>
      <rPr>
        <sz val="10"/>
        <rFont val="微软雅黑"/>
        <charset val="134"/>
      </rPr>
      <t>座椅总成，2</t>
    </r>
    <r>
      <rPr>
        <sz val="10"/>
        <rFont val="微软雅黑"/>
        <charset val="134"/>
      </rPr>
      <t>5款</t>
    </r>
  </si>
  <si>
    <t>版本:k</t>
  </si>
  <si>
    <t>说明：针对舒适性提升</t>
  </si>
  <si>
    <t>重量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</si>
  <si>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</si>
  <si>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</si>
  <si>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</si>
  <si>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</si>
  <si>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</si>
  <si>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</si>
  <si>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</si>
  <si>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</si>
  <si>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</si>
  <si>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</si>
  <si>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</si>
  <si>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</si>
  <si>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</si>
  <si>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</si>
  <si>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</si>
  <si>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</si>
  <si>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</si>
  <si>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</si>
  <si>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</si>
  <si>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</si>
  <si>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2"/>
        <rFont val="微软雅黑"/>
        <charset val="134"/>
      </rPr>
      <t>涂装面积
（m</t>
    </r>
    <r>
      <rPr>
        <vertAlign val="superscript"/>
        <sz val="12"/>
        <rFont val="微软雅黑"/>
        <charset val="134"/>
      </rPr>
      <t>2</t>
    </r>
    <r>
      <rPr>
        <sz val="12"/>
        <rFont val="微软雅黑"/>
        <charset val="134"/>
      </rPr>
      <t>）</t>
    </r>
  </si>
  <si>
    <t>外购/ 自制</t>
  </si>
  <si>
    <t>用量</t>
  </si>
  <si>
    <t>座椅总成，织物</t>
  </si>
  <si>
    <t>个</t>
  </si>
  <si>
    <t>Y</t>
  </si>
  <si>
    <t>N</t>
  </si>
  <si>
    <t>总成件</t>
  </si>
  <si>
    <t>ASSY</t>
  </si>
  <si>
    <t>726*564*992</t>
  </si>
  <si>
    <t>座椅总成，通风加热，PVC</t>
  </si>
  <si>
    <t>724*504*992</t>
  </si>
  <si>
    <t>新开，通风加热，PVC-取消扶手以及扶手转轴焊接总成</t>
  </si>
  <si>
    <t>轻卡驾驶室主座椅总成（织物）-1880</t>
  </si>
  <si>
    <t>新开，织物，主料：T485（HX3032）；辅料：9370-1（HX3031）</t>
  </si>
  <si>
    <t>新开，PVC-取消扶手以及扶手转轴焊接总成
主料（织物）：旷达（T965）
辅料（PVC）：旷达（2084-026）</t>
  </si>
  <si>
    <t>新开，PVC-取消扶手以及扶手转轴焊接总成
通风主料（织物）：旷达（6257）
辅料（PVC）：旷达（2084-026）</t>
  </si>
  <si>
    <t>新开，PVC-有扶手
主料（织物）：旷达（T965）
辅料（PVC）：旷达（2084-026）</t>
  </si>
  <si>
    <t>新开，PVC-有扶手
通风主料（织物）：旷达（6257）
辅料（PVC）：旷达（2084-026）</t>
  </si>
  <si>
    <t>新开，PVC-取消扶手以及扶手转轴焊接总成
主料（织物）：旷达（T962）
辅料（PVC）：旷达（2084-003）</t>
  </si>
  <si>
    <t>新开，PVC-取消扶手以及扶手转轴焊接总成
通风主料（织物）：旷达（6257）
辅料（PVC）：旷达（2084-003）</t>
  </si>
  <si>
    <t>新开，PVC-有扶手
主料（织物）：旷达（T962）
辅料（PVC）：旷达（2084-003）</t>
  </si>
  <si>
    <t>新开，PVC-有扶手
通风主料（织物）：旷达（6257）
辅料（PVC）：旷达（2084-003）</t>
  </si>
  <si>
    <t>25款，带扶手
通风主料（织物）：旷达（T934-1）
辅料（PVC）：旷达（2084-502）
防异响辅料（织物）：旷达（TR5273-4）</t>
  </si>
  <si>
    <t>SLT0010490</t>
  </si>
  <si>
    <t>新开，织物</t>
  </si>
  <si>
    <t>N/A</t>
  </si>
  <si>
    <t>分总成</t>
  </si>
  <si>
    <t>SLT0010387</t>
  </si>
  <si>
    <t xml:space="preserve">驾驶员头枕总成（PVC） </t>
  </si>
  <si>
    <t>新开，PVC</t>
  </si>
  <si>
    <t>新开，织物，主料：T485；辅料：9370-1</t>
  </si>
  <si>
    <t xml:space="preserve">
辅料（PVC）：旷达（2084-026）
</t>
  </si>
  <si>
    <t>辅料（PVC）：旷达（2084-003）</t>
  </si>
  <si>
    <t>SLT0012490</t>
  </si>
  <si>
    <t>通风主料（织物）：旷达（T934-1）
辅料（PVC）：旷达（2084-502）
防异响辅料（织物）：旷达（TR5273-4）</t>
  </si>
  <si>
    <t>SLT0010348</t>
  </si>
  <si>
    <t>驾驶员头枕骨架泡沫总成</t>
  </si>
  <si>
    <t>SLT0010334</t>
  </si>
  <si>
    <t>驾驶员头枕杆</t>
  </si>
  <si>
    <t>线材</t>
  </si>
  <si>
    <t>Q235 φ10</t>
  </si>
  <si>
    <t>GB/T 342
GB/T 700</t>
  </si>
  <si>
    <t>306*130*10</t>
  </si>
  <si>
    <t>SLT0010388</t>
  </si>
  <si>
    <t>驾驶员头枕泡沫</t>
  </si>
  <si>
    <t>聚氨酯</t>
  </si>
  <si>
    <r>
      <rPr>
        <sz val="12"/>
        <rFont val="微软雅黑"/>
        <charset val="134"/>
      </rPr>
      <t>PUR，40kg/</t>
    </r>
    <r>
      <rPr>
        <sz val="12"/>
        <rFont val="宋体"/>
        <charset val="134"/>
      </rPr>
      <t>㎥</t>
    </r>
  </si>
  <si>
    <r>
      <rPr>
        <sz val="12"/>
        <rFont val="微软雅黑"/>
        <charset val="134"/>
      </rPr>
      <t>40kg/</t>
    </r>
    <r>
      <rPr>
        <sz val="12"/>
        <rFont val="宋体"/>
        <charset val="134"/>
      </rPr>
      <t>㎥</t>
    </r>
  </si>
  <si>
    <t>SLT0010491</t>
  </si>
  <si>
    <t>SLT0010389</t>
  </si>
  <si>
    <t>SLT0012007</t>
  </si>
  <si>
    <t>SLT0012483</t>
  </si>
  <si>
    <t>辅料（PVC）：旷达（2084-026）</t>
  </si>
  <si>
    <t>SLT0012491</t>
  </si>
  <si>
    <t>驾驶员座椅靠背总成</t>
  </si>
  <si>
    <t>SLT0010493</t>
  </si>
  <si>
    <t xml:space="preserve">驾驶员座椅靠背总成（织物）  </t>
  </si>
  <si>
    <t>SLT0010390</t>
  </si>
  <si>
    <t xml:space="preserve">驾驶员座椅靠背总成（PVC） </t>
  </si>
  <si>
    <t>SLT0010494</t>
  </si>
  <si>
    <t>驾驶员座椅靠背总成通风（通风加热）（PVC）</t>
  </si>
  <si>
    <t>新开，通风加热，PVC</t>
  </si>
  <si>
    <t>SLT0010703</t>
  </si>
  <si>
    <t>SLT0010704</t>
  </si>
  <si>
    <t>驾驶员座椅靠背总成通风（通风加热）（PVC）-1880</t>
  </si>
  <si>
    <t>MP-X-6805070S</t>
  </si>
  <si>
    <t>头枕主插管</t>
  </si>
  <si>
    <t>借用蒙派克</t>
  </si>
  <si>
    <t>注塑件</t>
  </si>
  <si>
    <t>MP-X-6805071S</t>
  </si>
  <si>
    <t>头枕副插管</t>
  </si>
  <si>
    <t>SLT0012492</t>
  </si>
  <si>
    <t xml:space="preserve">驾驶员靠背泡沫及护面总成 </t>
  </si>
  <si>
    <t>SLT0010492</t>
  </si>
  <si>
    <t>SLT0010391</t>
  </si>
  <si>
    <t xml:space="preserve">驾驶员靠背泡沫及护面总成（PVC） </t>
  </si>
  <si>
    <t>SLT0010479</t>
  </si>
  <si>
    <t>驾驶员靠背泡沫及护面总成 （通风加热）（PVC）</t>
  </si>
  <si>
    <t>新开，通风</t>
  </si>
  <si>
    <t>SLT0010705</t>
  </si>
  <si>
    <t>新开，取消扶手护面泡沫开孔</t>
  </si>
  <si>
    <t>SLT0010706</t>
  </si>
  <si>
    <t>驾驶员靠背泡沫及护面总成 （通风加热）（PVC）-1880</t>
  </si>
  <si>
    <t>新开，通风，取消扶手护面泡沫开孔</t>
  </si>
  <si>
    <t>新开，PVC取消扶手洞主料（织物）：旷达（T965）
辅料（PVC）：旷达（2084-026）</t>
  </si>
  <si>
    <t>新开，PVC取消扶手洞
通风主料（织物）：旷达（6257）
辅料（PVC）：旷达（2084-026）</t>
  </si>
  <si>
    <t>主料（织物）：旷达（T965）
辅料（PVC）：旷达（2084-026）</t>
  </si>
  <si>
    <t>新开，PVC有扶手洞
通风主料（织物）：旷达（6257）
辅料（PVC）：旷达（2084-026）</t>
  </si>
  <si>
    <t>新开，PVC-取消扶手洞
主料（织物）：旷达（T962）
辅料（PVC）：旷达（2084-003）</t>
  </si>
  <si>
    <t>新开，PVC-取消扶手洞
通风主料（织物）：旷达（6257）
辅料（PVC）：旷达（2084-003）</t>
  </si>
  <si>
    <t>新开，PVC-有扶手洞
主料（织物）：旷达（T962）
辅料（PVC）：旷达（2084-003）</t>
  </si>
  <si>
    <t>新开，PVC-有扶手洞
通风主料（织物）：旷达（6257）
辅料（PVC）：旷达（2084-003）</t>
  </si>
  <si>
    <t>SLT0010349</t>
  </si>
  <si>
    <t>驾驶员靠背泡沫总成</t>
  </si>
  <si>
    <t>新开，标配</t>
  </si>
  <si>
    <t>SLT0010473</t>
  </si>
  <si>
    <t>驾驶员靠背泡沫总成（通风）</t>
  </si>
  <si>
    <t>SLT0010707</t>
  </si>
  <si>
    <t>驾驶员靠背泡沫总成-1880</t>
  </si>
  <si>
    <t>新开-取消扶手开孔</t>
  </si>
  <si>
    <t>SLT0010708</t>
  </si>
  <si>
    <t>驾驶员靠背泡沫总成（通风）-1880</t>
  </si>
  <si>
    <t>新开，通风-取消扶手开孔</t>
  </si>
  <si>
    <t>SLT0010392</t>
  </si>
  <si>
    <t>驾驶员靠背泡沫本体</t>
  </si>
  <si>
    <r>
      <rPr>
        <sz val="12"/>
        <rFont val="微软雅黑"/>
        <charset val="134"/>
      </rPr>
      <t>PUR，60kg/</t>
    </r>
    <r>
      <rPr>
        <sz val="12"/>
        <rFont val="宋体"/>
        <charset val="134"/>
      </rPr>
      <t>㎥</t>
    </r>
  </si>
  <si>
    <r>
      <rPr>
        <sz val="12"/>
        <rFont val="微软雅黑"/>
        <charset val="134"/>
      </rPr>
      <t>60kg/</t>
    </r>
    <r>
      <rPr>
        <sz val="12"/>
        <rFont val="宋体"/>
        <charset val="134"/>
      </rPr>
      <t>㎥</t>
    </r>
  </si>
  <si>
    <t>SLT0010480</t>
  </si>
  <si>
    <t>驾驶员靠背泡沫本体（通风）</t>
  </si>
  <si>
    <t>SLT0010709</t>
  </si>
  <si>
    <t>驾驶员靠背泡沫本体-1880</t>
  </si>
  <si>
    <t>SLT0010710</t>
  </si>
  <si>
    <t>驾驶员靠背泡沫本体（通风）-1880</t>
  </si>
  <si>
    <t>新开，通风-去取消扶手开孔</t>
  </si>
  <si>
    <t>SLT0000740</t>
  </si>
  <si>
    <t>预埋钢丝Φ2.5*160</t>
  </si>
  <si>
    <t>借用</t>
  </si>
  <si>
    <t>60 Φ2.5</t>
  </si>
  <si>
    <t>GB/T 342
GB/T 699</t>
  </si>
  <si>
    <t>SLT0001093</t>
  </si>
  <si>
    <t>预埋钢丝Φ2.5*270</t>
  </si>
  <si>
    <t>6805428X2001A</t>
  </si>
  <si>
    <t>驾驶员靠背泡沫无纺布</t>
  </si>
  <si>
    <t>借用BA95
标配</t>
  </si>
  <si>
    <t>无纺布</t>
  </si>
  <si>
    <t>100g/㎡</t>
  </si>
  <si>
    <t>6805424X2001A</t>
  </si>
  <si>
    <t>驾驶员靠背泡沫无纺布（通风）</t>
  </si>
  <si>
    <t>借用BA95
通风</t>
  </si>
  <si>
    <t>SLT0010517</t>
  </si>
  <si>
    <t>靠背加热垫总成</t>
  </si>
  <si>
    <t>新开，加热</t>
  </si>
  <si>
    <t>SLT0012481</t>
  </si>
  <si>
    <t>SLT0010484</t>
  </si>
  <si>
    <t>SLT0010401</t>
  </si>
  <si>
    <t>驾驶员靠背护面总成（PVC）</t>
  </si>
  <si>
    <t>驾驶员靠背护面总成（PVC）-通风加热面料-2080</t>
  </si>
  <si>
    <t>新开，PVC，通风加热面料</t>
  </si>
  <si>
    <t>驾驶员靠背护面总成（PVC）-通风加热面料-1880-取消扶手洞</t>
  </si>
  <si>
    <t>面套</t>
  </si>
  <si>
    <t>GHRC00001</t>
  </si>
  <si>
    <t>C型钉</t>
  </si>
  <si>
    <t>标准件</t>
  </si>
  <si>
    <t>SLT0010402</t>
  </si>
  <si>
    <t>驾驶员靠背骨架总成</t>
  </si>
  <si>
    <t>分总成，标配，新开</t>
  </si>
  <si>
    <t>SLT0010506</t>
  </si>
  <si>
    <t>驾驶员靠背骨架总成（通风）</t>
  </si>
  <si>
    <t>分总成，通风，新开</t>
  </si>
  <si>
    <t>SLT0010711</t>
  </si>
  <si>
    <t>驾驶员靠背骨架总成-1880</t>
  </si>
  <si>
    <t>分总成，新开取消扶手转轴支架总成</t>
  </si>
  <si>
    <t>SLT0010712</t>
  </si>
  <si>
    <t>驾驶员靠背骨架总成（通风）-1880</t>
  </si>
  <si>
    <t>分总成，通风，新开-取消扶手转轴支架总成</t>
  </si>
  <si>
    <t>SLT0010403</t>
  </si>
  <si>
    <t>驾驶员靠背上骨架焊接总成</t>
  </si>
  <si>
    <t>SLT0010507</t>
  </si>
  <si>
    <t>驾驶员靠背上骨架焊接总成（通风）</t>
  </si>
  <si>
    <t>SLT0010713</t>
  </si>
  <si>
    <t>驾驶员靠背上骨架焊接总成（PVC）-1880</t>
  </si>
  <si>
    <t>分总成，标配，新开-取消扶手安装钣金焊接总成</t>
  </si>
  <si>
    <t>SLT0010714</t>
  </si>
  <si>
    <t>驾驶员靠背上骨架焊接总成（通风）-1880</t>
  </si>
  <si>
    <t>分总成，通风，新开取消扶手安装钣金焊接总成</t>
  </si>
  <si>
    <t>SLT0010508</t>
  </si>
  <si>
    <t>靠背主管焊接总成</t>
  </si>
  <si>
    <t>SLT0010509</t>
  </si>
  <si>
    <t>靠背主管焊接总成（通风）</t>
  </si>
  <si>
    <t>SLT0010715</t>
  </si>
  <si>
    <t>靠背主管焊接总成（PVC）-1880</t>
  </si>
  <si>
    <t>SLT0010716</t>
  </si>
  <si>
    <t>靠背主管焊接总成（通风）-1880</t>
  </si>
  <si>
    <t>6801740X2001A</t>
  </si>
  <si>
    <t>驾驶员靠背弯管总成</t>
  </si>
  <si>
    <t>借用BA95</t>
  </si>
  <si>
    <t>6801741X2001A</t>
  </si>
  <si>
    <t>驾驶员靠背弯管</t>
  </si>
  <si>
    <t>管材</t>
  </si>
  <si>
    <r>
      <rPr>
        <sz val="12"/>
        <rFont val="微软雅黑"/>
        <charset val="134"/>
      </rPr>
      <t>Q</t>
    </r>
    <r>
      <rPr>
        <sz val="12"/>
        <rFont val="微软雅黑"/>
        <charset val="134"/>
      </rPr>
      <t>235</t>
    </r>
    <r>
      <rPr>
        <sz val="12"/>
        <rFont val="微软雅黑"/>
        <charset val="134"/>
      </rPr>
      <t xml:space="preserve"> φ25×</t>
    </r>
    <r>
      <rPr>
        <sz val="12"/>
        <rFont val="微软雅黑"/>
        <charset val="134"/>
      </rPr>
      <t>1.5</t>
    </r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</si>
  <si>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</si>
  <si>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</si>
  <si>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</si>
  <si>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</si>
  <si>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</si>
  <si>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</si>
  <si>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SLT0010412</t>
  </si>
  <si>
    <t>驾驶员扶手安装钣金焊接总成</t>
  </si>
  <si>
    <t>SLT0010336</t>
  </si>
  <si>
    <t>驾驶员扶手安装钣金</t>
  </si>
  <si>
    <t>钣金件</t>
  </si>
  <si>
    <t>SPFH590 3.0</t>
  </si>
  <si>
    <t>Q/BQB 301
Q/BQB 310</t>
  </si>
  <si>
    <t>54*29*90</t>
  </si>
  <si>
    <t>BFA0000518</t>
  </si>
  <si>
    <t>焊接方螺母</t>
  </si>
  <si>
    <t>标准件
Q37108</t>
  </si>
  <si>
    <t>M8</t>
  </si>
  <si>
    <t>BQB40-6802131</t>
  </si>
  <si>
    <t>主头枕管</t>
  </si>
  <si>
    <t>借用B40</t>
  </si>
  <si>
    <t>Q195  φ20×2.0</t>
  </si>
  <si>
    <t>GB/T 13793
GB/T 700</t>
  </si>
  <si>
    <t>26*20*59</t>
  </si>
  <si>
    <t>BQB40-6802139</t>
  </si>
  <si>
    <t>副头枕管</t>
  </si>
  <si>
    <t>6801611X2001A</t>
  </si>
  <si>
    <t>驾驶员靠背下弯管</t>
  </si>
  <si>
    <t>Q235 φ20×1.5</t>
  </si>
  <si>
    <t>54*361*138</t>
  </si>
  <si>
    <t>6801720X2001A</t>
  </si>
  <si>
    <t>驾驶员调角器上连接板总成</t>
  </si>
  <si>
    <t>分总成
借用BA95</t>
  </si>
  <si>
    <t>6801621X2001A</t>
  </si>
  <si>
    <t>驾驶员调角器上连接板</t>
  </si>
  <si>
    <t>QStE500TM 2.5</t>
  </si>
  <si>
    <t>116.5*15.5*270.5</t>
  </si>
  <si>
    <t>6801622X2001A</t>
  </si>
  <si>
    <t>前排靠背复位卷簧限位支架</t>
  </si>
  <si>
    <t>19.5*30.5*13</t>
  </si>
  <si>
    <t>SLT0010190</t>
  </si>
  <si>
    <t>复位卷簧下限位支架</t>
  </si>
  <si>
    <t>20*30.5*12</t>
  </si>
  <si>
    <t>6804520X2001A</t>
  </si>
  <si>
    <t>左侧手动调角器总成</t>
  </si>
  <si>
    <t>6801660X2001A</t>
  </si>
  <si>
    <t>A1</t>
  </si>
  <si>
    <t>分总成新开</t>
  </si>
  <si>
    <t>6801670X2001A</t>
  </si>
  <si>
    <t>驾驶员靠背支撑钢丝总成</t>
  </si>
  <si>
    <t>分总成，标配
借用BA95</t>
  </si>
  <si>
    <t>6801712X2001A</t>
  </si>
  <si>
    <t>驾驶员靠背支撑钢丝G</t>
  </si>
  <si>
    <t>Q235 φ5</t>
  </si>
  <si>
    <t>37.5*344*41.5</t>
  </si>
  <si>
    <t>6801713X2001A</t>
  </si>
  <si>
    <t>130*32.5*409</t>
  </si>
  <si>
    <t>6801716X2001A</t>
  </si>
  <si>
    <t>驾驶员靠背支撑钢丝L</t>
  </si>
  <si>
    <t>6801662X2001A</t>
  </si>
  <si>
    <t>驾驶员靠背支撑钢丝B</t>
  </si>
  <si>
    <t>13*375*32</t>
  </si>
  <si>
    <t>5*156*5</t>
  </si>
  <si>
    <t>6801612X2001A</t>
  </si>
  <si>
    <t>靠背风扇安装板</t>
  </si>
  <si>
    <t>Q235 1.0</t>
  </si>
  <si>
    <t>20*155*98</t>
  </si>
  <si>
    <t>26*355*60</t>
  </si>
  <si>
    <t>SLT0010510</t>
  </si>
  <si>
    <t>靠背下连接板焊接总成</t>
  </si>
  <si>
    <t xml:space="preserve"> </t>
  </si>
  <si>
    <t>6801630X2001A</t>
  </si>
  <si>
    <t>驾驶员调角器下连接板总成</t>
  </si>
  <si>
    <t>电泳</t>
  </si>
  <si>
    <t>QStE500TM 3.5</t>
  </si>
  <si>
    <t>190*50*195.5</t>
  </si>
  <si>
    <t>6801634X2001A</t>
  </si>
  <si>
    <t>前排靠背复位卷簧安装支架</t>
  </si>
  <si>
    <t>SAPH440 4.0</t>
  </si>
  <si>
    <t>26*54*6</t>
  </si>
  <si>
    <t>6801635X2001A</t>
  </si>
  <si>
    <t>调角器下连接板上加强板</t>
  </si>
  <si>
    <t>6801637X2001A</t>
  </si>
  <si>
    <t>调角器下连接板下加强板</t>
  </si>
  <si>
    <t>SLT0010407</t>
  </si>
  <si>
    <t>驾驶员座垫右侧安装板总成</t>
  </si>
  <si>
    <t>分总成
新开</t>
  </si>
  <si>
    <t>321721801400</t>
  </si>
  <si>
    <t>中排独立软带轴承</t>
  </si>
  <si>
    <t>借用M60</t>
  </si>
  <si>
    <t>DC01 0.5</t>
  </si>
  <si>
    <t>20*3.5*20</t>
  </si>
  <si>
    <t>SLT0010408</t>
  </si>
  <si>
    <t>驾驶员座垫右侧安装板</t>
  </si>
  <si>
    <t>BA95基础上去除下限位点</t>
  </si>
  <si>
    <t>190*60.5*195</t>
  </si>
  <si>
    <t>QC /T712</t>
  </si>
  <si>
    <t>7/16</t>
  </si>
  <si>
    <t>6801150X2001A</t>
  </si>
  <si>
    <t>驾驶员座垫后横梁总成</t>
  </si>
  <si>
    <t>6801151X2001A</t>
  </si>
  <si>
    <t>驾驶员座垫后横梁</t>
  </si>
  <si>
    <r>
      <rPr>
        <sz val="12"/>
        <rFont val="微软雅黑"/>
        <charset val="134"/>
      </rPr>
      <t>Q235 φ22×</t>
    </r>
    <r>
      <rPr>
        <sz val="12"/>
        <rFont val="微软雅黑"/>
        <charset val="134"/>
      </rPr>
      <t>1.5</t>
    </r>
  </si>
  <si>
    <t>25*434*45</t>
  </si>
  <si>
    <t>6801103X2001A</t>
  </si>
  <si>
    <t>驾驶员座垫固定支架</t>
  </si>
  <si>
    <t>QStE420TM 2.0</t>
  </si>
  <si>
    <t>65*32*22</t>
  </si>
  <si>
    <t>SLT0010193</t>
  </si>
  <si>
    <t>气管接线头固定钢丝</t>
  </si>
  <si>
    <t>SLT0010335</t>
  </si>
  <si>
    <t>驾驶员侧翼支撑钢丝</t>
  </si>
  <si>
    <t>Q235 φ6</t>
  </si>
  <si>
    <t>112.5*46*193</t>
  </si>
  <si>
    <t>1B180-6805009</t>
  </si>
  <si>
    <t>司机背右旋转阶梯螺栓</t>
  </si>
  <si>
    <t>借用M4-2060</t>
  </si>
  <si>
    <t>紧固件</t>
  </si>
  <si>
    <t>φ20 45</t>
  </si>
  <si>
    <t>20*21*20</t>
  </si>
  <si>
    <t>Q40208</t>
  </si>
  <si>
    <t>大垫圈</t>
  </si>
  <si>
    <t>8</t>
  </si>
  <si>
    <t>24*2*24</t>
  </si>
  <si>
    <t>Q395B08</t>
  </si>
  <si>
    <t>盖型螺母</t>
  </si>
  <si>
    <t>15*15*13</t>
  </si>
  <si>
    <t>6801636X2001A</t>
  </si>
  <si>
    <t>靠背调角器涡簧</t>
  </si>
  <si>
    <t>曲簧</t>
  </si>
  <si>
    <t>65Mn</t>
  </si>
  <si>
    <t>GB/T1222</t>
  </si>
  <si>
    <t>68.5*8*84</t>
  </si>
  <si>
    <t>SLT0010383</t>
  </si>
  <si>
    <t>驾驶员左侧滑轨总成</t>
  </si>
  <si>
    <t>滑轨借用BA95，前后地脚新开</t>
  </si>
  <si>
    <t>SLT0010384</t>
  </si>
  <si>
    <t>驾驶员右侧滑轨总成</t>
  </si>
  <si>
    <t>6801101X2001A</t>
  </si>
  <si>
    <t>驾驶员U型把手</t>
  </si>
  <si>
    <t>SPCC φ10</t>
  </si>
  <si>
    <t>141*379*11</t>
  </si>
  <si>
    <t>SLT0012907</t>
  </si>
  <si>
    <t>SLT0010411</t>
  </si>
  <si>
    <t>分总成
新开，钣金件借用欧马可
电泳后件号：SLT0013010</t>
  </si>
  <si>
    <t>6801141X2001A</t>
  </si>
  <si>
    <t>驾驶员座垫前横管</t>
  </si>
  <si>
    <t>25*347*25</t>
  </si>
  <si>
    <t>6801142X2001A</t>
  </si>
  <si>
    <t>驾驶员座垫滑轨前搭接支架</t>
  </si>
  <si>
    <t>QStE420TM 2.5</t>
  </si>
  <si>
    <t>85*45.5*33</t>
  </si>
  <si>
    <t>85*40*22</t>
  </si>
  <si>
    <t>借用欧马可</t>
  </si>
  <si>
    <t>65*32*19</t>
  </si>
  <si>
    <t>Q235 2.0</t>
  </si>
  <si>
    <t>GB/T 708
GB/T 700</t>
  </si>
  <si>
    <t>60*60*25</t>
  </si>
  <si>
    <t>Q33008F31</t>
  </si>
  <si>
    <t>全金属六角法兰面锁紧螺母</t>
  </si>
  <si>
    <t>横梁，安装板与滑轨固定</t>
  </si>
  <si>
    <t>镀黑锌</t>
  </si>
  <si>
    <t>SLT0010698</t>
  </si>
  <si>
    <t>扶手安装支架焊接总成</t>
  </si>
  <si>
    <t>SLT0010337</t>
  </si>
  <si>
    <t>扶手安装支架</t>
  </si>
  <si>
    <t>SLT0010414</t>
  </si>
  <si>
    <t>扶手旋转轴</t>
  </si>
  <si>
    <t>借用DC3</t>
  </si>
  <si>
    <t>45#</t>
  </si>
  <si>
    <t>SLT0010695</t>
  </si>
  <si>
    <t>45#-M10</t>
  </si>
  <si>
    <t>SHT0011363</t>
  </si>
  <si>
    <t>焊接轴套</t>
  </si>
  <si>
    <t>借用H6，冷镦</t>
  </si>
  <si>
    <t>冷镦</t>
  </si>
  <si>
    <t>20#</t>
  </si>
  <si>
    <t>GB/T 702       GB/T699</t>
  </si>
  <si>
    <t>96*19*84</t>
  </si>
  <si>
    <t>Q150B0825</t>
  </si>
  <si>
    <t>M8*25外六角螺栓</t>
  </si>
  <si>
    <t>M8*25</t>
  </si>
  <si>
    <t>发黑</t>
  </si>
  <si>
    <t>涂螺纹胶</t>
  </si>
  <si>
    <t>左侧护板固定
新开</t>
  </si>
  <si>
    <t>电泳件</t>
  </si>
  <si>
    <t>固定护板钢丝
借用H6</t>
  </si>
  <si>
    <t>M5*10</t>
  </si>
  <si>
    <t>6803201X2001A</t>
  </si>
  <si>
    <t>驾驶员右侧护板</t>
  </si>
  <si>
    <t>塑料件</t>
  </si>
  <si>
    <t>PP-TP15 2.5</t>
  </si>
  <si>
    <t>SLT0010346</t>
  </si>
  <si>
    <t>驾驶员左侧护板</t>
  </si>
  <si>
    <t>标准件
护板固定</t>
  </si>
  <si>
    <t>ST4.2*13</t>
  </si>
  <si>
    <t>6804410X2001A</t>
  </si>
  <si>
    <t>驾驶员靠背通风系统</t>
  </si>
  <si>
    <t>外购
借用BA95</t>
  </si>
  <si>
    <t>270*197*830</t>
  </si>
  <si>
    <t>SHT0010958</t>
  </si>
  <si>
    <t>风扇</t>
  </si>
  <si>
    <t>借用D03</t>
  </si>
  <si>
    <t>6804412X2001A</t>
  </si>
  <si>
    <t>靠背通风袋体</t>
  </si>
  <si>
    <t>6803911X2001A</t>
  </si>
  <si>
    <t>风扇延长线</t>
  </si>
  <si>
    <t>SHT0010959</t>
  </si>
  <si>
    <t>减震钉</t>
  </si>
  <si>
    <t>借用D03，风扇固定</t>
  </si>
  <si>
    <t>橡胶</t>
  </si>
  <si>
    <t>SLT0012493</t>
  </si>
  <si>
    <t>SLT0010495</t>
  </si>
  <si>
    <t>分总成，织物
新开</t>
  </si>
  <si>
    <t>SLT0010418</t>
  </si>
  <si>
    <t>分总成，PVC
新开</t>
  </si>
  <si>
    <t>SLT0010496</t>
  </si>
  <si>
    <t>分总成，通风加热，新开</t>
  </si>
  <si>
    <t>新开
通风主料（织物）：旷达（6257）
辅料（PVC）：旷达（2084-026）</t>
  </si>
  <si>
    <t>主料（织物）：旷达（T962）
辅料（PVC）：旷达（2084-003）</t>
  </si>
  <si>
    <t>通风主料（织物）：旷达（6257）
辅料（PVC）：旷达（2084-003）</t>
  </si>
  <si>
    <t>SLT0012494</t>
  </si>
  <si>
    <t>驾驶员座垫泡沫及护面总成</t>
  </si>
  <si>
    <t>SLT0010511</t>
  </si>
  <si>
    <t>SLT0010419</t>
  </si>
  <si>
    <t>SLT0010512</t>
  </si>
  <si>
    <t>驾驶员座垫泡沫及护面总成（通风加热）（PVC）</t>
  </si>
  <si>
    <t>分总成，通风
新开</t>
  </si>
  <si>
    <t>SLT0010350</t>
  </si>
  <si>
    <t>驾驶员座垫泡沫总成</t>
  </si>
  <si>
    <t>SLT0010474</t>
  </si>
  <si>
    <t>驾驶员座垫泡沫总成（通风）</t>
  </si>
  <si>
    <t>SLT0010395</t>
  </si>
  <si>
    <t>驾驶员座垫泡沫本体</t>
  </si>
  <si>
    <t>泡沫</t>
  </si>
  <si>
    <t>PUR，65kg/m³</t>
  </si>
  <si>
    <t>65kg/m³</t>
  </si>
  <si>
    <t>SLT0010505</t>
  </si>
  <si>
    <t>驾驶员座垫泡沫本体（通风）</t>
  </si>
  <si>
    <t>借用，横向</t>
  </si>
  <si>
    <t>钢丝</t>
  </si>
  <si>
    <t>SLT0001126</t>
  </si>
  <si>
    <t>预埋钢丝Φ2.5*400</t>
  </si>
  <si>
    <t>借用，纵向</t>
  </si>
  <si>
    <t>6803225X2001A</t>
  </si>
  <si>
    <t>驾驶员座垫泡沫无纺布</t>
  </si>
  <si>
    <t>SLT0010471</t>
  </si>
  <si>
    <t>驾驶员座垫泡沫无纺布（通风）</t>
  </si>
  <si>
    <t>SLT0010518</t>
  </si>
  <si>
    <t>坐垫加热垫总成</t>
  </si>
  <si>
    <t>SLT0012482</t>
  </si>
  <si>
    <t>SLT0010485</t>
  </si>
  <si>
    <t>SLT0010421</t>
  </si>
  <si>
    <t>新开，PVC-通风加热面料2080&amp;1880</t>
  </si>
  <si>
    <t>6801120X2001A</t>
  </si>
  <si>
    <t>驾驶员座垫骨架总成</t>
  </si>
  <si>
    <t>6801130X2001A</t>
  </si>
  <si>
    <t>驾驶员座垫框架总成</t>
  </si>
  <si>
    <t>6801131X2001A</t>
  </si>
  <si>
    <t>驾驶员座垫框架左侧钢丝</t>
  </si>
  <si>
    <t>Q235 φ8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</si>
  <si>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</si>
  <si>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</si>
  <si>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</si>
  <si>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</si>
  <si>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</si>
  <si>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</si>
  <si>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</si>
  <si>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</si>
  <si>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</si>
  <si>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</si>
  <si>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</si>
  <si>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</si>
  <si>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</si>
  <si>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</si>
  <si>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</si>
  <si>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</si>
  <si>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</si>
  <si>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</si>
  <si>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</si>
  <si>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</si>
  <si>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</si>
  <si>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</si>
  <si>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</si>
  <si>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</si>
  <si>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</si>
  <si>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</si>
  <si>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</si>
  <si>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</si>
  <si>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6801138X2001A</t>
  </si>
  <si>
    <t>座垫风扇安装板</t>
  </si>
  <si>
    <t>92*162*52</t>
  </si>
  <si>
    <t>SLT0010513</t>
  </si>
  <si>
    <t>驾驶员座垫通风系统</t>
  </si>
  <si>
    <t>SLT0010514</t>
  </si>
  <si>
    <t>坐垫通风袋体</t>
  </si>
  <si>
    <t>SHT0010956</t>
  </si>
  <si>
    <t>转接风道</t>
  </si>
  <si>
    <t>BQB40-6807121</t>
  </si>
  <si>
    <t>弹簧钢丝</t>
  </si>
  <si>
    <t>SLT0010345</t>
  </si>
  <si>
    <t>驾驶员调角器手柄</t>
  </si>
  <si>
    <t>PA6+GF30 2.5</t>
  </si>
  <si>
    <t>SLT0010515</t>
  </si>
  <si>
    <t>驾驶员通风、加热开关</t>
  </si>
  <si>
    <t>SLT0010516</t>
  </si>
  <si>
    <t>ECU及通风线束总成</t>
  </si>
  <si>
    <t>新开，通风加热集成开关</t>
  </si>
  <si>
    <t>SLT0010701</t>
  </si>
  <si>
    <t>扶手总成堵盖</t>
  </si>
  <si>
    <t>扶手总成自带</t>
  </si>
  <si>
    <t>SLT0010697</t>
  </si>
  <si>
    <t>扶手固定螺栓</t>
  </si>
  <si>
    <t>非标件</t>
  </si>
  <si>
    <t>M10</t>
  </si>
  <si>
    <t>BFA0010075</t>
  </si>
  <si>
    <t>标准件-Q2712995
扶手堵盖固定</t>
  </si>
  <si>
    <t>ST2.9*10</t>
  </si>
  <si>
    <t>座框安装螺母</t>
  </si>
  <si>
    <t>BFA0000004</t>
  </si>
  <si>
    <t>扎带</t>
  </si>
  <si>
    <t>固定线束、接口</t>
  </si>
  <si>
    <t>4*200</t>
  </si>
  <si>
    <t>6800201X2001A</t>
  </si>
  <si>
    <t>驾驶员座椅头枕包装袋</t>
  </si>
  <si>
    <t>PE袋</t>
  </si>
  <si>
    <t>6800202X2001A</t>
  </si>
  <si>
    <t>驾驶员座椅包装袋</t>
  </si>
  <si>
    <t>SLT0010685</t>
  </si>
  <si>
    <t>扶手包装袋</t>
  </si>
  <si>
    <t>SLT0010424</t>
  </si>
  <si>
    <t>驾驶员座椅产品标识</t>
  </si>
  <si>
    <t>产品标签</t>
  </si>
  <si>
    <t>1</t>
  </si>
  <si>
    <t xml:space="preserve">版本：A
</t>
  </si>
  <si>
    <r>
      <rPr>
        <b/>
        <sz val="17"/>
        <rFont val="微软雅黑"/>
        <charset val="134"/>
      </rPr>
      <t xml:space="preserve">                          </t>
    </r>
    <r>
      <rPr>
        <b/>
        <u/>
        <sz val="17"/>
        <rFont val="微软雅黑"/>
        <charset val="134"/>
      </rPr>
      <t xml:space="preserve"> 副驾驶员座椅总成EBOM清单 </t>
    </r>
  </si>
  <si>
    <t>LG1613510060
SLT0010428</t>
  </si>
  <si>
    <t>2080副座椅总成</t>
  </si>
  <si>
    <t>统帅2080</t>
  </si>
  <si>
    <t>LG1613510160
SLT0010489</t>
  </si>
  <si>
    <t>2080副座椅总成 (PVC)</t>
  </si>
  <si>
    <t>LZ16135000360
SLT0010846</t>
  </si>
  <si>
    <t>2080副座椅总成 （PVC）-通风加热面料</t>
  </si>
  <si>
    <t>LZ161351000621
SLT0012104</t>
  </si>
  <si>
    <t>LZ161351000622
SLT0012105</t>
  </si>
  <si>
    <t>2080副座椅总成-通风面料</t>
  </si>
  <si>
    <t>LZ161351000721
SLT0012106</t>
  </si>
  <si>
    <t>LZ161351000722
SLT0012107</t>
  </si>
  <si>
    <t>LZ160051130022/1
SLT0012495</t>
  </si>
  <si>
    <t>2021.7.26</t>
  </si>
  <si>
    <t>SLT0012133</t>
  </si>
  <si>
    <t>副驾座垫护面总成（PVC）-通风加热面料</t>
  </si>
  <si>
    <t>2021.9.28</t>
  </si>
  <si>
    <t>330102304300</t>
  </si>
  <si>
    <t>缓冲垫</t>
  </si>
  <si>
    <t>取消缓冲垫</t>
  </si>
  <si>
    <t>储物盒上盖 下盒配合不均匀</t>
  </si>
  <si>
    <t>SLT0012134</t>
  </si>
  <si>
    <t>副驾座垫护面总成（PVC）</t>
  </si>
  <si>
    <t>LZ16135000360</t>
  </si>
  <si>
    <t>增加通风加热面料</t>
  </si>
  <si>
    <t>客户增加配置</t>
  </si>
  <si>
    <t>SLT0012135</t>
  </si>
  <si>
    <t>SLT0010439</t>
  </si>
  <si>
    <t>副驾靠背支撑钢丝焊接总成</t>
  </si>
  <si>
    <t>删除一个副驾靠背横支撑钢丝B</t>
  </si>
  <si>
    <t>SLT0012916</t>
  </si>
  <si>
    <t>副驾靠背横支撑钢丝C</t>
  </si>
  <si>
    <t>SLT0011478</t>
  </si>
  <si>
    <t>副驾左侧靠背解锁手柄总成</t>
  </si>
  <si>
    <t>不再作为随车件</t>
  </si>
  <si>
    <t>L</t>
  </si>
  <si>
    <t>LZ160051130024
SLT0013052</t>
  </si>
  <si>
    <t>客户输入/新增带SBR配置</t>
  </si>
  <si>
    <t>SLT0010798</t>
  </si>
  <si>
    <t>副驾左靠背解锁手柄</t>
  </si>
  <si>
    <t>SLT0013055</t>
  </si>
  <si>
    <t>副驾坐垫总成</t>
  </si>
  <si>
    <t>SLT0011477</t>
  </si>
  <si>
    <t>副驾右侧靠背解锁手柄总成</t>
  </si>
  <si>
    <t>BEC0010406</t>
  </si>
  <si>
    <t>统帅副驾SBR-右侧</t>
  </si>
  <si>
    <t>SLT0010799</t>
  </si>
  <si>
    <t>副驾靠背解锁手柄</t>
  </si>
  <si>
    <t>BEC0010407</t>
  </si>
  <si>
    <t>统帅副驾SBR-左侧</t>
  </si>
  <si>
    <t>SLT0010725</t>
  </si>
  <si>
    <t>中间靠背左侧装车钣金总成</t>
  </si>
  <si>
    <t>中间靠背安装支架与储物盒旋转干涉</t>
  </si>
  <si>
    <t>ECR0007004</t>
  </si>
  <si>
    <t>SLT0010724</t>
  </si>
  <si>
    <t>中间靠背装车钣金焊接支架</t>
  </si>
  <si>
    <t>2080副座椅总成 （PVC）</t>
  </si>
  <si>
    <t>2080副座椅总成-悍将 （PVC）</t>
  </si>
  <si>
    <t>2080副座椅总成 -悍将（PVC）-通风加热面料</t>
  </si>
  <si>
    <t>SLT0012108</t>
  </si>
  <si>
    <t>副驾靠背总成（PVC）</t>
  </si>
  <si>
    <t>SLT0012109</t>
  </si>
  <si>
    <t>副驾靠背总成（PVC）-通风加热面料</t>
  </si>
  <si>
    <t>SLT0012110</t>
  </si>
  <si>
    <t>SLT0012111</t>
  </si>
  <si>
    <t>SLT0012112</t>
  </si>
  <si>
    <t>副驾靠背骨架泡沫护面总成（PVC）</t>
  </si>
  <si>
    <t>SLT0012113</t>
  </si>
  <si>
    <t>副驾靠背骨架泡沫护面总成（PVC）-通风加热面料</t>
  </si>
  <si>
    <t>SLT0012114</t>
  </si>
  <si>
    <t>SLT0012115</t>
  </si>
  <si>
    <t>SLT0012116</t>
  </si>
  <si>
    <t>副驾靠背护面总成（PVC）</t>
  </si>
  <si>
    <t>SLT0012117</t>
  </si>
  <si>
    <t>副驾靠背护面总成（PVC）-通风加热面料</t>
  </si>
  <si>
    <t>SLT0012118</t>
  </si>
  <si>
    <t>SLT0012119</t>
  </si>
  <si>
    <t>SLT0012120</t>
  </si>
  <si>
    <t>中靠背总成（PVC）</t>
  </si>
  <si>
    <t>SLT0012121</t>
  </si>
  <si>
    <t>中靠背总成（PVC）-通风加热面料</t>
  </si>
  <si>
    <t>SLT0012122</t>
  </si>
  <si>
    <t>SLT0012123</t>
  </si>
  <si>
    <t>SLT0012124</t>
  </si>
  <si>
    <t>中间座靠背护面总成（PVC）</t>
  </si>
  <si>
    <t>SLT0012125</t>
  </si>
  <si>
    <t>中间座靠背护面总成（PVC）-通风加热面料</t>
  </si>
  <si>
    <t>SLT0012126</t>
  </si>
  <si>
    <t>SLT0012127</t>
  </si>
  <si>
    <t>SLT0012128</t>
  </si>
  <si>
    <t>副驾坐垫总成（PVC）</t>
  </si>
  <si>
    <t>SLT0012129</t>
  </si>
  <si>
    <t>副驾坐垫总成（PVC）-通风加热面料</t>
  </si>
  <si>
    <t>SLT0012130</t>
  </si>
  <si>
    <t>SLT0012131</t>
  </si>
  <si>
    <t>SLT0012132</t>
  </si>
  <si>
    <t>中间座靠背总成
（副靠背总成-前座）</t>
  </si>
  <si>
    <t>6900303X2001A</t>
  </si>
  <si>
    <t>设计:</t>
  </si>
  <si>
    <t>统帅副驾驶员座椅总成EBOM清单</t>
  </si>
  <si>
    <t>LZ161351000621/2
SLT0012104</t>
  </si>
  <si>
    <t>LZ161351000622/1
SLT0012105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</si>
  <si>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080副座椅总成</t>
    </r>
  </si>
  <si>
    <t>日期：20241209</t>
  </si>
  <si>
    <t>标配</t>
  </si>
  <si>
    <t>版本：G</t>
  </si>
  <si>
    <r>
      <rPr>
        <sz val="9"/>
        <rFont val="微软雅黑"/>
        <charset val="134"/>
      </rPr>
      <t>LZ160051130022</t>
    </r>
    <r>
      <rPr>
        <sz val="9"/>
        <rFont val="微软雅黑"/>
        <charset val="134"/>
      </rPr>
      <t>/1</t>
    </r>
    <r>
      <rPr>
        <sz val="9"/>
        <rFont val="微软雅黑"/>
        <charset val="134"/>
      </rPr>
      <t xml:space="preserve">
SLT0012495</t>
    </r>
  </si>
  <si>
    <t>座椅总成，2080
织物</t>
  </si>
  <si>
    <t>座椅总成，2080
PVC</t>
  </si>
  <si>
    <t>LZ161351000360
SLT0010846</t>
  </si>
  <si>
    <t>座椅总成，2080
PVC-通风加热面料</t>
  </si>
  <si>
    <t>通风主料（织物）：旷达（6257）
辅料（PVC）：旷达（2084-026）</t>
  </si>
  <si>
    <t>SLT0012496</t>
  </si>
  <si>
    <t>副驾靠背总成</t>
  </si>
  <si>
    <t>SLT0010429</t>
  </si>
  <si>
    <t>SLT0010497</t>
  </si>
  <si>
    <t>副驾靠背总成（织物）</t>
  </si>
  <si>
    <t>SLT0011330</t>
  </si>
  <si>
    <t>新开，PVC--通风加热面料</t>
  </si>
  <si>
    <t>SLT0012497</t>
  </si>
  <si>
    <t>副驾靠背骨架泡沫护面总成</t>
  </si>
  <si>
    <t>SLT0010519</t>
  </si>
  <si>
    <t>副驾靠背骨架泡沫护面总成（织物）</t>
  </si>
  <si>
    <t>SLT0010430</t>
  </si>
  <si>
    <t>SLT0011331</t>
  </si>
  <si>
    <t>新开，PVC-通风加热面料</t>
  </si>
  <si>
    <t>SLT0010351</t>
  </si>
  <si>
    <t>副驾靠背骨架焊接总成</t>
  </si>
  <si>
    <t>骨架总成，新开</t>
  </si>
  <si>
    <t>SLT0010436</t>
  </si>
  <si>
    <t>副驾靠背主管焊接总成</t>
  </si>
  <si>
    <t>SLT0010354</t>
  </si>
  <si>
    <t>副驾靠背主管</t>
  </si>
  <si>
    <r>
      <rPr>
        <sz val="12"/>
        <rFont val="微软雅黑"/>
        <charset val="134"/>
      </rPr>
      <t>Q</t>
    </r>
    <r>
      <rPr>
        <sz val="12"/>
        <rFont val="微软雅黑"/>
        <charset val="134"/>
      </rPr>
      <t>235</t>
    </r>
    <r>
      <rPr>
        <sz val="12"/>
        <rFont val="微软雅黑"/>
        <charset val="134"/>
      </rPr>
      <t xml:space="preserve">
Φ25x</t>
    </r>
    <r>
      <rPr>
        <sz val="12"/>
        <rFont val="微软雅黑"/>
        <charset val="134"/>
      </rPr>
      <t>1.5</t>
    </r>
  </si>
  <si>
    <t>SLT0010437</t>
  </si>
  <si>
    <t>副驾靠背头枕支撑杆</t>
  </si>
  <si>
    <t>SLT0010441</t>
  </si>
  <si>
    <t>副驾靠背横支撑钢丝B</t>
  </si>
  <si>
    <t>SLT0010442</t>
  </si>
  <si>
    <t>副驾靠背竖支撑钢丝A</t>
  </si>
  <si>
    <t>SLT0010440</t>
  </si>
  <si>
    <t>副驾靠背横支撑钢丝A</t>
  </si>
  <si>
    <t>SLT0010357</t>
  </si>
  <si>
    <t>副驾靠背旋转轴固定座</t>
  </si>
  <si>
    <t>Q235 3.0</t>
  </si>
  <si>
    <t>SLT0010432</t>
  </si>
  <si>
    <t>副驾靠背右侧上连接板焊接总成</t>
  </si>
  <si>
    <t>SLT0010433</t>
  </si>
  <si>
    <t>副驾靠背右侧上连接板</t>
  </si>
  <si>
    <t>SLT0010435</t>
  </si>
  <si>
    <t>右侧手动调角器总成</t>
  </si>
  <si>
    <t>SLT0010602</t>
  </si>
  <si>
    <t>副驾靠背侧翼支撑钢丝</t>
  </si>
  <si>
    <t>借用1880</t>
  </si>
  <si>
    <t>SLT0010355</t>
  </si>
  <si>
    <t>SLT0010434</t>
  </si>
  <si>
    <t>副驾靠背右侧装车钣金焊接总成</t>
  </si>
  <si>
    <t>SLT0010353</t>
  </si>
  <si>
    <t>副驾靠背右侧装车钣金</t>
  </si>
  <si>
    <t>SLT0012484</t>
  </si>
  <si>
    <t>副驾靠背护面总成</t>
  </si>
  <si>
    <t>SLT0010486</t>
  </si>
  <si>
    <t>SLT0010444</t>
  </si>
  <si>
    <t>SLT0010848</t>
  </si>
  <si>
    <t>SLT0010358</t>
  </si>
  <si>
    <t>副驾靠背泡沫总成</t>
  </si>
  <si>
    <t>SLT0010445</t>
  </si>
  <si>
    <t>副驾靠背泡沫本体</t>
  </si>
  <si>
    <t>PUR，60kg/m3</t>
  </si>
  <si>
    <t>60kg/m3</t>
  </si>
  <si>
    <t>SLT0001092</t>
  </si>
  <si>
    <t>预埋钢丝2.5*220</t>
  </si>
  <si>
    <t>60 φ2.5*220</t>
  </si>
  <si>
    <t>SLT0000264</t>
  </si>
  <si>
    <t>预埋钢丝2.5*320</t>
  </si>
  <si>
    <t>SLT0010446</t>
  </si>
  <si>
    <t>副驾靠背无纺布</t>
  </si>
  <si>
    <t>SLT0010360</t>
  </si>
  <si>
    <t>副驾靠背右侧护板</t>
  </si>
  <si>
    <t>PP-TP15  2.5</t>
  </si>
  <si>
    <t>6905101X2001A</t>
  </si>
  <si>
    <t>旋转轴套</t>
  </si>
  <si>
    <t>借用M4</t>
  </si>
  <si>
    <t>ASA</t>
  </si>
  <si>
    <t>30*10*30</t>
  </si>
  <si>
    <t>SLT0012498</t>
  </si>
  <si>
    <t>中靠背总成</t>
  </si>
  <si>
    <t>SLT0010498</t>
  </si>
  <si>
    <t>SLT0010447</t>
  </si>
  <si>
    <t>SLT0011332</t>
  </si>
  <si>
    <t>SLT0010362</t>
  </si>
  <si>
    <t>中间靠背骨架焊接总成</t>
  </si>
  <si>
    <t>SLT0010448</t>
  </si>
  <si>
    <t>中间靠背右侧调角器焊接总成</t>
  </si>
  <si>
    <t>SLT0010363</t>
  </si>
  <si>
    <t>中间靠背左侧装车钣金</t>
  </si>
  <si>
    <t>SLT0010364</t>
  </si>
  <si>
    <t>中间靠背主管</t>
  </si>
  <si>
    <t>SLT0010365</t>
  </si>
  <si>
    <t>中间靠背下横支撑管</t>
  </si>
  <si>
    <r>
      <rPr>
        <sz val="12"/>
        <rFont val="微软雅黑"/>
        <charset val="134"/>
      </rPr>
      <t>Q235</t>
    </r>
    <r>
      <rPr>
        <sz val="12"/>
        <rFont val="微软雅黑"/>
        <charset val="134"/>
      </rPr>
      <t xml:space="preserve">
Φ25x</t>
    </r>
    <r>
      <rPr>
        <sz val="12"/>
        <rFont val="微软雅黑"/>
        <charset val="134"/>
      </rPr>
      <t>1.5</t>
    </r>
  </si>
  <si>
    <t>SLT0010449</t>
  </si>
  <si>
    <t>拉簧挂接钣金</t>
  </si>
  <si>
    <t>Q235 2.5</t>
  </si>
  <si>
    <t>SLT0010366</t>
  </si>
  <si>
    <t>中间靠背支撑钣金条</t>
  </si>
  <si>
    <t>SLT0010472</t>
  </si>
  <si>
    <t>拉簧</t>
  </si>
  <si>
    <t>SLT0010371</t>
  </si>
  <si>
    <t>中间座靠背泡沫总成</t>
  </si>
  <si>
    <t>SLT0010450</t>
  </si>
  <si>
    <t>中间座靠背泡沫本体</t>
  </si>
  <si>
    <t>PUR，60kg/㎥</t>
  </si>
  <si>
    <t>60kg/㎥</t>
  </si>
  <si>
    <t>预埋钢丝Φ2.5*220</t>
  </si>
  <si>
    <t>60 Φ2.5*220</t>
  </si>
  <si>
    <t>预埋钢丝Φ2.5*320</t>
  </si>
  <si>
    <t>60 Φ2.5*320</t>
  </si>
  <si>
    <t>SLT0012485</t>
  </si>
  <si>
    <t>中间座靠背护面总成</t>
  </si>
  <si>
    <t>SLT0010487</t>
  </si>
  <si>
    <t>SLT0010451</t>
  </si>
  <si>
    <t>SLT0011329</t>
  </si>
  <si>
    <t>SLT0010452</t>
  </si>
  <si>
    <t>储物盒总成</t>
  </si>
  <si>
    <t>SLT0010369</t>
  </si>
  <si>
    <t>储物盒上盖</t>
  </si>
  <si>
    <t>PP-TP20  2.8</t>
  </si>
  <si>
    <t>SLT0010370</t>
  </si>
  <si>
    <t>储物盒下盒</t>
  </si>
  <si>
    <t>合页</t>
  </si>
  <si>
    <t>冲压件</t>
  </si>
  <si>
    <t>13*196*29</t>
  </si>
  <si>
    <t>Q2740412F31</t>
  </si>
  <si>
    <t>十字槽沉头自攻螺钉</t>
  </si>
  <si>
    <t>借用M4-2060，装合页</t>
  </si>
  <si>
    <t>ST4.2X12</t>
  </si>
  <si>
    <t>12*8*8</t>
  </si>
  <si>
    <t>内梅花三角牙自攻螺钉</t>
  </si>
  <si>
    <t>标准件，借用H6</t>
  </si>
  <si>
    <t>M5</t>
  </si>
  <si>
    <t>SLT0010373</t>
  </si>
  <si>
    <t>中间靠背左侧护板</t>
  </si>
  <si>
    <t>SLT0010375</t>
  </si>
  <si>
    <t>中间固定支架焊接总成</t>
  </si>
  <si>
    <t>SLT0010385</t>
  </si>
  <si>
    <t>中间固定支架</t>
  </si>
  <si>
    <t>3.0
SAPH440</t>
  </si>
  <si>
    <t>SLT0010376</t>
  </si>
  <si>
    <t>中间固定支架旋转轴</t>
  </si>
  <si>
    <t>机加件</t>
  </si>
  <si>
    <t>35 Φ12</t>
  </si>
  <si>
    <t>SLT0012499</t>
  </si>
  <si>
    <t>SLT0010453</t>
  </si>
  <si>
    <t>528*889*204</t>
  </si>
  <si>
    <t>SLT0010499</t>
  </si>
  <si>
    <t>SLT0011333</t>
  </si>
  <si>
    <t>SLT0012486</t>
  </si>
  <si>
    <t>副驾座垫护面总成</t>
  </si>
  <si>
    <t>护面</t>
  </si>
  <si>
    <t>SLT0010488</t>
  </si>
  <si>
    <t>SLT0010454</t>
  </si>
  <si>
    <t>SLT0010849</t>
  </si>
  <si>
    <t>新开，200mm</t>
  </si>
  <si>
    <t>电气件</t>
  </si>
  <si>
    <t>新开，300mm</t>
  </si>
  <si>
    <t>SLT0010396</t>
  </si>
  <si>
    <t>副驾座垫泡沫总成</t>
  </si>
  <si>
    <t>SLT0010455</t>
  </si>
  <si>
    <t>副驾座垫泡沫本体</t>
  </si>
  <si>
    <t>PUR，65km/m³</t>
  </si>
  <si>
    <t>65km/m³</t>
  </si>
  <si>
    <t>60 Φ2.5*270</t>
  </si>
  <si>
    <t>60 Φ2.5*400</t>
  </si>
  <si>
    <t>右侧硬质泡沫</t>
  </si>
  <si>
    <t>再生棉</t>
  </si>
  <si>
    <t>310*64*80</t>
  </si>
  <si>
    <t>SLT0010397</t>
  </si>
  <si>
    <t>副驾座垫骨架总成</t>
  </si>
  <si>
    <t>SLT0010456</t>
  </si>
  <si>
    <t>副驾座垫骨架钢丝A</t>
  </si>
  <si>
    <t>Q195 φ5</t>
  </si>
  <si>
    <t>SLT0010457</t>
  </si>
  <si>
    <t>副驾座垫骨架钢丝B</t>
  </si>
  <si>
    <t>SLT0010458</t>
  </si>
  <si>
    <t>副驾座垫骨架钢丝C</t>
  </si>
  <si>
    <t>SLT0010459</t>
  </si>
  <si>
    <t>副驾座垫骨架钢丝D</t>
  </si>
  <si>
    <t>SLT0010460</t>
  </si>
  <si>
    <t>副驾座垫骨架钢丝E</t>
  </si>
  <si>
    <t>SLT0010461</t>
  </si>
  <si>
    <t>副驾座垫骨架钢丝F</t>
  </si>
  <si>
    <t>SLT0010462</t>
  </si>
  <si>
    <t>副驾座垫骨架钢丝G</t>
  </si>
  <si>
    <t>SLT0010463</t>
  </si>
  <si>
    <t>副驾座垫骨架钢丝H</t>
  </si>
  <si>
    <t>SLT0010377</t>
  </si>
  <si>
    <t>副驾座垫左前地脚</t>
  </si>
  <si>
    <t>SLT0010378</t>
  </si>
  <si>
    <t>副驾座垫右前地脚</t>
  </si>
  <si>
    <t>SLT0010379</t>
  </si>
  <si>
    <t>副驾坐垫后地脚</t>
  </si>
  <si>
    <t>副驾靠背左解锁手轮总成</t>
  </si>
  <si>
    <t>副驾左靠背解锁手轮</t>
  </si>
  <si>
    <t>SLT0010361</t>
  </si>
  <si>
    <t>2.5
PA6+GF30</t>
  </si>
  <si>
    <t>副驾靠背右解锁手轮总成</t>
  </si>
  <si>
    <t>副驾靠背右解锁手轮</t>
  </si>
  <si>
    <t>6900301X2001A</t>
  </si>
  <si>
    <t>主靠背总成包装袋</t>
  </si>
  <si>
    <t>6900102X2001A</t>
  </si>
  <si>
    <t>副靠背总成包装袋</t>
  </si>
  <si>
    <t>6900103X2001A</t>
  </si>
  <si>
    <t>坐垫总成包装袋</t>
  </si>
  <si>
    <t>SLT0010466</t>
  </si>
  <si>
    <t>副驾靠背总成产品标识</t>
  </si>
  <si>
    <t>标签</t>
  </si>
  <si>
    <t>SLT0010467</t>
  </si>
  <si>
    <t>中间靠背总成产品标识</t>
  </si>
  <si>
    <t>SLT0010468</t>
  </si>
  <si>
    <t>副驾坐垫总成产品标识</t>
  </si>
  <si>
    <t>LZ160051130030
SLT0013011</t>
  </si>
  <si>
    <t>新能源副座椅总成</t>
  </si>
  <si>
    <t>新能源座椅总成</t>
  </si>
  <si>
    <t>统帅新能源</t>
  </si>
  <si>
    <t>LZ160051130031
SLT0013012</t>
  </si>
  <si>
    <t>副驾座椅总成（织物）</t>
  </si>
  <si>
    <t>新开，织物主料：05467；PVC辅料：2084-052；
防异响辅料：TR5273-4</t>
  </si>
  <si>
    <t>新开，通风织物主料：6257；PVC辅料：2084-052；
防异响辅料：TR5273-4</t>
  </si>
  <si>
    <t>SLT0013013</t>
  </si>
  <si>
    <t>SLT0013014</t>
  </si>
  <si>
    <t>SLT0013015</t>
  </si>
  <si>
    <t>SLT0013016</t>
  </si>
  <si>
    <t>借用-2080</t>
  </si>
  <si>
    <t>借用-1880</t>
  </si>
  <si>
    <t>SLT0013017</t>
  </si>
  <si>
    <t>副驾靠背护面总成（织物）</t>
  </si>
  <si>
    <t>SLT0013018</t>
  </si>
  <si>
    <t>SLT0012949</t>
  </si>
  <si>
    <t>中间靠背总成（织物）</t>
  </si>
  <si>
    <t>SLT0013019</t>
  </si>
  <si>
    <t>SLT0012950</t>
  </si>
  <si>
    <t>SLT0012951</t>
  </si>
  <si>
    <t>SLT0012952</t>
  </si>
  <si>
    <t>底部横支撑管</t>
  </si>
  <si>
    <t>SLT0012953</t>
  </si>
  <si>
    <t>储物盒固定支撑钣金条</t>
  </si>
  <si>
    <t>SLT0012954</t>
  </si>
  <si>
    <t>背泡沫支撑钢丝1</t>
  </si>
  <si>
    <t>SLT0012955</t>
  </si>
  <si>
    <t>背泡沫支撑钢丝2</t>
  </si>
  <si>
    <t>SLT0012905</t>
  </si>
  <si>
    <t>SLT0013020</t>
  </si>
  <si>
    <t>SLT0013021</t>
  </si>
  <si>
    <t>中间座靠背护面总成（织物）</t>
  </si>
  <si>
    <t>SLT0013022</t>
  </si>
  <si>
    <t>SLT0013023</t>
  </si>
  <si>
    <t>副驾坐垫总成（织物）</t>
  </si>
  <si>
    <t>SLT0013024</t>
  </si>
  <si>
    <t>SLT0013025</t>
  </si>
  <si>
    <t>副驾座垫护面总成（织物）</t>
  </si>
  <si>
    <t>SLT0013026</t>
  </si>
  <si>
    <t>SLT0012903</t>
  </si>
  <si>
    <t>SLT0013027</t>
  </si>
  <si>
    <t>SLT0012948</t>
  </si>
  <si>
    <t>SLT0013028</t>
  </si>
  <si>
    <t>副驾座垫骨架钢丝I</t>
  </si>
  <si>
    <t>SLT0013029</t>
  </si>
  <si>
    <t>副驾座垫骨架钢丝J</t>
  </si>
  <si>
    <t>SLT0013030</t>
  </si>
  <si>
    <t>副驾座垫骨架钢丝K</t>
  </si>
  <si>
    <t>SLT0013031</t>
  </si>
  <si>
    <t>副驾座垫骨架钢丝L</t>
  </si>
  <si>
    <t>SLT0013032</t>
  </si>
  <si>
    <t>副驾座垫骨架钢丝M</t>
  </si>
  <si>
    <t>SLT0013033</t>
  </si>
  <si>
    <t>副驾座垫骨架钢丝N</t>
  </si>
  <si>
    <t>LG1612510070</t>
  </si>
  <si>
    <t>1880副座椅总成</t>
  </si>
  <si>
    <t>统帅1880</t>
  </si>
  <si>
    <t>LG1612510170</t>
  </si>
  <si>
    <t>1880副座椅总成（PVC）</t>
  </si>
  <si>
    <t>LZ161251000090
SLT0010847</t>
  </si>
  <si>
    <t>座椅总成，1880
PVC-通风加热面料</t>
  </si>
  <si>
    <t>LZ161251000621
SLT0012042</t>
  </si>
  <si>
    <t>LZ161251000622
SLT0012052</t>
  </si>
  <si>
    <t>1880副座椅总成-通风面料</t>
  </si>
  <si>
    <t>LZ161251000721
SLT0012136</t>
  </si>
  <si>
    <t>LZ161251000722
SLT0012137</t>
  </si>
  <si>
    <t>LZ160051120022/1
SLT0012500</t>
  </si>
  <si>
    <t>2022.3.25</t>
  </si>
  <si>
    <t>LZ161251000090</t>
  </si>
  <si>
    <t>增加通风加热面料
-座椅总成</t>
  </si>
  <si>
    <t>SLT0010605</t>
  </si>
  <si>
    <t>靠背钢丝焊接总成改为副驾横钢丝C</t>
  </si>
  <si>
    <t>D04-6802106</t>
  </si>
  <si>
    <t>头枕加强横板</t>
  </si>
  <si>
    <t>删除一个头枕加强横版</t>
  </si>
  <si>
    <t>SLT0010587</t>
  </si>
  <si>
    <t>下管左焊接钢丝</t>
  </si>
  <si>
    <t>φ10焊接管改为φ5钢丝</t>
  </si>
  <si>
    <t>SLT0010639</t>
  </si>
  <si>
    <t>下管右焊接钢丝</t>
  </si>
  <si>
    <t>1880副座椅总成 （PVC）</t>
  </si>
  <si>
    <t>1880副座椅总成 -悍将（PVC）</t>
  </si>
  <si>
    <t>SLT0012046</t>
  </si>
  <si>
    <t>SLT0012053</t>
  </si>
  <si>
    <t>SLT0012138</t>
  </si>
  <si>
    <t>SLT0012139</t>
  </si>
  <si>
    <t>SLT0012051</t>
  </si>
  <si>
    <t>SLT0012054</t>
  </si>
  <si>
    <t>SLT0012140</t>
  </si>
  <si>
    <t>SLT0012141</t>
  </si>
  <si>
    <t>SLT0012039</t>
  </si>
  <si>
    <t>SLT0012055</t>
  </si>
  <si>
    <t>SLT0012142</t>
  </si>
  <si>
    <t>SLT0012143</t>
  </si>
  <si>
    <t>SLT0012047</t>
  </si>
  <si>
    <t>SLT0012056</t>
  </si>
  <si>
    <t>SLT0012144</t>
  </si>
  <si>
    <t>SLT0012145</t>
  </si>
  <si>
    <t>SLT0012040</t>
  </si>
  <si>
    <t>SLT0012057</t>
  </si>
  <si>
    <t>SLT0012146</t>
  </si>
  <si>
    <t>SLT0012147</t>
  </si>
  <si>
    <t>统帅1880-副驾驶员座椅总成EBOM清单</t>
  </si>
  <si>
    <t>LZ161251000621/1
SLT0012042</t>
  </si>
  <si>
    <t>LZ161251000622/2
SLT0012052</t>
  </si>
  <si>
    <r>
      <rPr>
        <sz val="9"/>
        <rFont val="微软雅黑"/>
        <charset val="134"/>
      </rPr>
      <t>LZ160051120022</t>
    </r>
    <r>
      <rPr>
        <sz val="9"/>
        <rFont val="微软雅黑"/>
        <charset val="134"/>
      </rPr>
      <t>/1</t>
    </r>
    <r>
      <rPr>
        <sz val="9"/>
        <rFont val="微软雅黑"/>
        <charset val="134"/>
      </rPr>
      <t xml:space="preserve">
SLT0012500</t>
    </r>
  </si>
  <si>
    <t>座椅总成，1880
PVC</t>
  </si>
  <si>
    <t>版本：E</t>
  </si>
  <si>
    <t>说明：新增25款配置</t>
  </si>
  <si>
    <t>LG1612510070
SLT0010591</t>
  </si>
  <si>
    <t>1880副座椅总成（织物）</t>
  </si>
  <si>
    <t>座椅总成1880
织物</t>
  </si>
  <si>
    <t>LG1612510170
SLT0010592</t>
  </si>
  <si>
    <t>SLT0012501</t>
  </si>
  <si>
    <t>SLT0010575</t>
  </si>
  <si>
    <t>SLT0010576</t>
  </si>
  <si>
    <t>SLT0011335</t>
  </si>
  <si>
    <t>SLT0010577</t>
  </si>
  <si>
    <t>SLT0010578</t>
  </si>
  <si>
    <t>SLT0011486</t>
  </si>
  <si>
    <t>副驾靠背骨架装配总成</t>
  </si>
  <si>
    <t>SLT0010579</t>
  </si>
  <si>
    <t>SLT0010581</t>
  </si>
  <si>
    <t>SLT0010582</t>
  </si>
  <si>
    <t>副驾靠背竖管</t>
  </si>
  <si>
    <r>
      <rPr>
        <sz val="12"/>
        <rFont val="微软雅黑"/>
        <charset val="134"/>
      </rPr>
      <t>Q235 Φ20x</t>
    </r>
    <r>
      <rPr>
        <sz val="12"/>
        <rFont val="微软雅黑"/>
        <charset val="134"/>
      </rPr>
      <t>1.5</t>
    </r>
  </si>
  <si>
    <t>借用D04</t>
  </si>
  <si>
    <t>SLT0010638</t>
  </si>
  <si>
    <t>头枕加强竖板</t>
  </si>
  <si>
    <t>SLT0010586</t>
  </si>
  <si>
    <t>靠背下横管</t>
  </si>
  <si>
    <t>Q195 Φ10x1.5</t>
  </si>
  <si>
    <t>SLT0010601</t>
  </si>
  <si>
    <t>副驾调角器左侧上连接板焊接总成</t>
  </si>
  <si>
    <t>SLT0010687</t>
  </si>
  <si>
    <t>副驾调角器左侧上连接板</t>
  </si>
  <si>
    <t>SLT0011491</t>
  </si>
  <si>
    <t>副驾左上连接板轴套</t>
  </si>
  <si>
    <r>
      <rPr>
        <sz val="12"/>
        <rFont val="微软雅黑"/>
        <charset val="134"/>
      </rPr>
      <t>20</t>
    </r>
    <r>
      <rPr>
        <i/>
        <sz val="12"/>
        <rFont val="微软雅黑"/>
        <charset val="134"/>
      </rPr>
      <t>#</t>
    </r>
  </si>
  <si>
    <t>SLT0010644</t>
  </si>
  <si>
    <t>副驾右侧调角器焊接总成</t>
  </si>
  <si>
    <t>SLT0010600</t>
  </si>
  <si>
    <t>副驾调角器右侧上连接板焊接总成</t>
  </si>
  <si>
    <t>SLT0010688</t>
  </si>
  <si>
    <t>副驾调角器右侧上连接板</t>
  </si>
  <si>
    <t>SLT0010607</t>
  </si>
  <si>
    <t>SLT0010589</t>
  </si>
  <si>
    <t>借用统帅2080</t>
  </si>
  <si>
    <t>SLT0010628</t>
  </si>
  <si>
    <r>
      <rPr>
        <sz val="12"/>
        <rFont val="微软雅黑"/>
        <charset val="134"/>
      </rPr>
      <t>SLT001</t>
    </r>
    <r>
      <rPr>
        <sz val="12"/>
        <rFont val="微软雅黑"/>
        <charset val="134"/>
      </rPr>
      <t>0599</t>
    </r>
  </si>
  <si>
    <t>副驾靠背左侧装车钣金总成</t>
  </si>
  <si>
    <t>新开，电泳后件号为SLT0011490</t>
  </si>
  <si>
    <t>SLT0010598</t>
  </si>
  <si>
    <t>副驾靠背左侧装车钣金</t>
  </si>
  <si>
    <t>SLT0011487</t>
  </si>
  <si>
    <t>副驾左侧旋转台阶螺栓</t>
  </si>
  <si>
    <t>SLT0012487</t>
  </si>
  <si>
    <t>SLT0010593</t>
  </si>
  <si>
    <t>SLT0010594</t>
  </si>
  <si>
    <t>SLT0010850</t>
  </si>
  <si>
    <t>SLT0010595</t>
  </si>
  <si>
    <t>SLT0010596</t>
  </si>
  <si>
    <t>预埋钢丝Φ2.5*590</t>
  </si>
  <si>
    <t>60 φ2.5*320</t>
  </si>
  <si>
    <t>SLT0010669</t>
  </si>
  <si>
    <t>预埋钢丝Φ2.5*540</t>
  </si>
  <si>
    <t>60 φ2.5*550</t>
  </si>
  <si>
    <t>SLT0010597</t>
  </si>
  <si>
    <t>SLT0010603</t>
  </si>
  <si>
    <t>副驾靠背左侧护板</t>
  </si>
  <si>
    <t>Q2714213F31</t>
  </si>
  <si>
    <t>SLT0012502</t>
  </si>
  <si>
    <t>SLT0010608</t>
  </si>
  <si>
    <t>SLT0010609</t>
  </si>
  <si>
    <t>SLT0011336</t>
  </si>
  <si>
    <t>SLT0012488</t>
  </si>
  <si>
    <t>SLT0010610</t>
  </si>
  <si>
    <t>SLT0010611</t>
  </si>
  <si>
    <t>SLT0010851</t>
  </si>
  <si>
    <t>SLT0010612</t>
  </si>
  <si>
    <t>SLT0010613</t>
  </si>
  <si>
    <t>预埋钢丝Φ2.5*420</t>
  </si>
  <si>
    <t>SLT0010667</t>
  </si>
  <si>
    <t>预埋钢丝Φ2.5*580</t>
  </si>
  <si>
    <t>60 Φ2.5*580</t>
  </si>
  <si>
    <t>SLT0010668</t>
  </si>
  <si>
    <t>60 Φ2.5*370</t>
  </si>
  <si>
    <t>SLT0010614</t>
  </si>
  <si>
    <t>SLT0010615</t>
  </si>
  <si>
    <t>SLT0010616</t>
  </si>
  <si>
    <t>SLT0010617</t>
  </si>
  <si>
    <t>SLT0010618</t>
  </si>
  <si>
    <t>Q195 φ4.5</t>
  </si>
  <si>
    <t>SLT0010619</t>
  </si>
  <si>
    <t>SLT0010620</t>
  </si>
  <si>
    <t>SLT0010621</t>
  </si>
  <si>
    <t>SLT0010623</t>
  </si>
  <si>
    <t>SLT0010624</t>
  </si>
  <si>
    <t>SLT0010625</t>
  </si>
  <si>
    <t>SLT0000011</t>
  </si>
  <si>
    <t>M4副司机座包装膜</t>
  </si>
  <si>
    <t>SLT0010626</t>
  </si>
  <si>
    <t>SLT0010627</t>
  </si>
  <si>
    <t>SLT0010464</t>
  </si>
  <si>
    <t>副驾靠背解锁手柄总成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</si>
</sst>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[Red]\(0\)"/>
    <numFmt numFmtId="178" formatCode="0.000_);[Red]\(0.000\)"/>
    <numFmt numFmtId="179" formatCode="0.0000_);[Red]\(0.0000\)"/>
  </numFmts>
  <fonts count="62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b/>
      <sz val="20"/>
      <name val="微软雅黑"/>
      <charset val="134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2"/>
      <name val="宋体"/>
      <charset val="134"/>
      <scheme val="minor"/>
    </font>
    <font>
      <strike/>
      <sz val="11"/>
      <name val="微软雅黑"/>
      <charset val="134"/>
    </font>
    <font>
      <strike/>
      <sz val="12"/>
      <name val="微软雅黑"/>
      <charset val="134"/>
    </font>
    <font>
      <sz val="10"/>
      <name val="宋体"/>
      <charset val="134"/>
      <scheme val="minor"/>
    </font>
    <font>
      <sz val="8"/>
      <name val="微软雅黑"/>
      <charset val="134"/>
    </font>
    <font>
      <sz val="12"/>
      <color rgb="FF000000"/>
      <name val="微软雅黑"/>
      <charset val="134"/>
    </font>
    <font>
      <sz val="6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微软雅黑"/>
      <charset val="134"/>
    </font>
    <font>
      <strike/>
      <sz val="11"/>
      <color rgb="FFFF0000"/>
      <name val="微软雅黑"/>
      <charset val="134"/>
    </font>
    <font>
      <sz val="11"/>
      <color rgb="FF7030A0"/>
      <name val="微软雅黑"/>
      <charset val="134"/>
    </font>
    <font>
      <strike/>
      <sz val="11"/>
      <color theme="1"/>
      <name val="宋体"/>
      <charset val="134"/>
      <scheme val="minor"/>
    </font>
    <font>
      <sz val="12"/>
      <color rgb="FF7030A0"/>
      <name val="微软雅黑"/>
      <charset val="134"/>
    </font>
    <font>
      <sz val="12"/>
      <name val="宋体"/>
      <charset val="134"/>
    </font>
    <font>
      <sz val="17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name val="新細明體"/>
      <charset val="134"/>
    </font>
    <font>
      <vertAlign val="superscript"/>
      <sz val="12"/>
      <name val="微软雅黑"/>
      <charset val="134"/>
    </font>
    <font>
      <i/>
      <sz val="12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5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42" fillId="0" borderId="5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56" applyNumberFormat="0" applyAlignment="0" applyProtection="0">
      <alignment vertical="center"/>
    </xf>
    <xf numFmtId="0" fontId="44" fillId="7" borderId="57" applyNumberFormat="0" applyAlignment="0" applyProtection="0">
      <alignment vertical="center"/>
    </xf>
    <xf numFmtId="0" fontId="45" fillId="7" borderId="56" applyNumberFormat="0" applyAlignment="0" applyProtection="0">
      <alignment vertical="center"/>
    </xf>
    <xf numFmtId="0" fontId="46" fillId="8" borderId="58" applyNumberFormat="0" applyAlignment="0" applyProtection="0">
      <alignment vertical="center"/>
    </xf>
    <xf numFmtId="0" fontId="47" fillId="0" borderId="59" applyNumberFormat="0" applyFill="0" applyAlignment="0" applyProtection="0">
      <alignment vertical="center"/>
    </xf>
    <xf numFmtId="0" fontId="48" fillId="0" borderId="60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56" fillId="0" borderId="0"/>
    <xf numFmtId="0" fontId="57" fillId="0" borderId="0"/>
    <xf numFmtId="0" fontId="33" fillId="0" borderId="0"/>
  </cellStyleXfs>
  <cellXfs count="483">
    <xf numFmtId="0" fontId="0" fillId="0" borderId="0" xfId="0">
      <alignment vertical="center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2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55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>
      <alignment vertical="center"/>
    </xf>
    <xf numFmtId="0" fontId="1" fillId="2" borderId="0" xfId="55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>
      <alignment vertical="center"/>
    </xf>
    <xf numFmtId="0" fontId="3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5" applyFont="1" applyFill="1" applyBorder="1" applyAlignment="1" applyProtection="1">
      <alignment horizontal="center" vertical="center" wrapText="1"/>
      <protection locked="0"/>
    </xf>
    <xf numFmtId="49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55" applyNumberFormat="1" applyFont="1" applyFill="1" applyBorder="1" applyAlignment="1" applyProtection="1">
      <alignment horizontal="left" vertical="center" wrapText="1"/>
      <protection locked="0"/>
    </xf>
    <xf numFmtId="0" fontId="4" fillId="0" borderId="1" xfId="55" applyFont="1" applyFill="1" applyBorder="1" applyAlignment="1" applyProtection="1">
      <alignment horizontal="left" vertical="center"/>
      <protection locked="0"/>
    </xf>
    <xf numFmtId="0" fontId="5" fillId="0" borderId="2" xfId="55" applyFont="1" applyFill="1" applyBorder="1" applyAlignment="1" applyProtection="1">
      <alignment horizontal="left" vertical="center"/>
      <protection locked="0"/>
    </xf>
    <xf numFmtId="0" fontId="4" fillId="0" borderId="1" xfId="55" applyFont="1" applyFill="1" applyBorder="1" applyAlignment="1" applyProtection="1">
      <alignment horizontal="left" vertical="center" wrapText="1"/>
      <protection locked="0"/>
    </xf>
    <xf numFmtId="0" fontId="5" fillId="0" borderId="2" xfId="55" applyFont="1" applyFill="1" applyBorder="1" applyAlignment="1" applyProtection="1">
      <alignment horizontal="left" vertical="center" wrapText="1"/>
      <protection locked="0"/>
    </xf>
    <xf numFmtId="0" fontId="4" fillId="0" borderId="1" xfId="55" applyFont="1" applyFill="1" applyBorder="1" applyAlignment="1" applyProtection="1">
      <alignment horizontal="left" vertical="top" wrapText="1"/>
      <protection locked="0"/>
    </xf>
    <xf numFmtId="0" fontId="5" fillId="0" borderId="2" xfId="55" applyFont="1" applyFill="1" applyBorder="1" applyAlignment="1" applyProtection="1">
      <alignment horizontal="left" vertical="top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5" applyFont="1" applyFill="1" applyBorder="1" applyAlignment="1" applyProtection="1">
      <alignment horizontal="center" vertical="center" wrapText="1"/>
      <protection locked="0"/>
    </xf>
    <xf numFmtId="0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7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55" applyFont="1" applyFill="1" applyBorder="1" applyAlignment="1" applyProtection="1">
      <alignment horizontal="center" vertical="center" wrapText="1"/>
      <protection locked="0"/>
    </xf>
    <xf numFmtId="0" fontId="6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55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5" applyFont="1" applyFill="1" applyBorder="1" applyAlignment="1" applyProtection="1">
      <alignment horizontal="center" vertical="center" wrapText="1"/>
      <protection locked="0"/>
    </xf>
    <xf numFmtId="0" fontId="6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" fillId="2" borderId="2" xfId="55" applyFont="1" applyFill="1" applyBorder="1" applyAlignment="1" applyProtection="1">
      <alignment horizontal="center" vertical="center" wrapTex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left" vertical="center" wrapText="1"/>
      <protection locked="0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>
      <alignment vertical="center" wrapText="1"/>
    </xf>
    <xf numFmtId="0" fontId="3" fillId="2" borderId="2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55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49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2" xfId="5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>
      <alignment horizontal="center" vertical="center" wrapText="1"/>
    </xf>
    <xf numFmtId="176" fontId="7" fillId="0" borderId="2" xfId="55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8" fontId="3" fillId="0" borderId="2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55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left" vertical="center" wrapText="1"/>
    </xf>
    <xf numFmtId="0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5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0" applyFont="1" applyFill="1" applyBorder="1" applyAlignment="1" applyProtection="1">
      <alignment horizontal="center" vertical="center" wrapText="1" shrinkToFit="1"/>
      <protection locked="0"/>
    </xf>
    <xf numFmtId="0" fontId="3" fillId="2" borderId="2" xfId="50" applyFont="1" applyFill="1" applyBorder="1" applyAlignment="1" applyProtection="1">
      <alignment horizontal="left" vertical="center" wrapText="1" shrinkToFit="1"/>
      <protection locked="0"/>
    </xf>
    <xf numFmtId="0" fontId="3" fillId="2" borderId="2" xfId="50" applyFont="1" applyFill="1" applyBorder="1" applyAlignment="1" applyProtection="1">
      <alignment horizontal="center" vertical="center" wrapText="1"/>
      <protection locked="0"/>
    </xf>
    <xf numFmtId="0" fontId="1" fillId="2" borderId="2" xfId="50" applyFont="1" applyFill="1" applyBorder="1" applyAlignment="1" applyProtection="1">
      <alignment horizontal="center" vertical="center" wrapText="1"/>
      <protection locked="0"/>
    </xf>
    <xf numFmtId="0" fontId="3" fillId="0" borderId="2" xfId="50" applyFont="1" applyFill="1" applyBorder="1" applyAlignment="1" applyProtection="1">
      <alignment horizontal="left" vertical="center" wrapText="1" shrinkToFi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3" fillId="0" borderId="4" xfId="50" applyFont="1" applyFill="1" applyBorder="1" applyAlignment="1" applyProtection="1">
      <alignment horizontal="center" vertical="center" wrapText="1" shrinkToFit="1"/>
      <protection locked="0"/>
    </xf>
    <xf numFmtId="178" fontId="3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vertical="center" wrapText="1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left" vertical="center" wrapText="1"/>
      <protection locked="0"/>
    </xf>
    <xf numFmtId="177" fontId="3" fillId="0" borderId="2" xfId="53" applyNumberFormat="1" applyFont="1" applyFill="1" applyBorder="1" applyAlignment="1">
      <alignment horizontal="center" vertical="center" wrapText="1"/>
    </xf>
    <xf numFmtId="177" fontId="3" fillId="0" borderId="0" xfId="53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50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55" applyNumberFormat="1" applyFont="1" applyFill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55" applyFont="1" applyFill="1" applyBorder="1" applyAlignment="1" applyProtection="1">
      <alignment horizontal="center" vertical="center" wrapText="1"/>
      <protection locked="0"/>
    </xf>
    <xf numFmtId="176" fontId="3" fillId="2" borderId="2" xfId="53" applyNumberFormat="1" applyFont="1" applyFill="1" applyBorder="1" applyAlignment="1">
      <alignment horizontal="left" vertical="center"/>
    </xf>
    <xf numFmtId="176" fontId="3" fillId="0" borderId="2" xfId="53" applyNumberFormat="1" applyFont="1" applyFill="1" applyBorder="1" applyAlignment="1">
      <alignment horizontal="left" vertical="center"/>
    </xf>
    <xf numFmtId="176" fontId="3" fillId="2" borderId="2" xfId="53" applyNumberFormat="1" applyFont="1" applyFill="1" applyBorder="1" applyAlignment="1">
      <alignment horizontal="left" vertical="center" wrapText="1"/>
    </xf>
    <xf numFmtId="0" fontId="3" fillId="2" borderId="4" xfId="55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53" applyNumberFormat="1" applyFont="1" applyFill="1" applyBorder="1" applyAlignment="1">
      <alignment horizontal="left" vertical="center" wrapText="1"/>
    </xf>
    <xf numFmtId="0" fontId="3" fillId="0" borderId="4" xfId="55" applyNumberFormat="1" applyFont="1" applyFill="1" applyBorder="1" applyAlignment="1" applyProtection="1">
      <alignment horizontal="center" vertical="center" wrapText="1"/>
      <protection locked="0"/>
    </xf>
    <xf numFmtId="179" fontId="3" fillId="0" borderId="2" xfId="53" applyNumberFormat="1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 applyProtection="1">
      <alignment horizontal="left" vertical="center" wrapText="1" shrinkToFit="1"/>
      <protection locked="0"/>
    </xf>
    <xf numFmtId="176" fontId="3" fillId="0" borderId="0" xfId="53" applyNumberFormat="1" applyFont="1" applyFill="1" applyBorder="1" applyAlignment="1">
      <alignment horizontal="left" vertical="center" wrapText="1"/>
    </xf>
    <xf numFmtId="49" fontId="3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3" fillId="2" borderId="4" xfId="50" applyFont="1" applyFill="1" applyBorder="1" applyAlignment="1" applyProtection="1">
      <alignment horizontal="center" vertical="center" wrapText="1" shrinkToFit="1"/>
      <protection locked="0"/>
    </xf>
    <xf numFmtId="0" fontId="3" fillId="0" borderId="4" xfId="50" applyFont="1" applyFill="1" applyBorder="1" applyAlignment="1" applyProtection="1">
      <alignment horizontal="left" vertical="center" wrapText="1" shrinkToFit="1"/>
      <protection locked="0"/>
    </xf>
    <xf numFmtId="178" fontId="3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55" applyNumberFormat="1" applyFont="1" applyFill="1" applyAlignment="1" applyProtection="1">
      <alignment horizontal="center" vertical="center" wrapText="1"/>
      <protection locked="0"/>
    </xf>
    <xf numFmtId="0" fontId="11" fillId="0" borderId="0" xfId="54" applyFont="1" applyFill="1" applyAlignment="1">
      <alignment vertical="center"/>
    </xf>
    <xf numFmtId="0" fontId="3" fillId="0" borderId="0" xfId="54" applyFont="1" applyFill="1" applyBorder="1" applyAlignment="1">
      <alignment vertical="center"/>
    </xf>
    <xf numFmtId="0" fontId="3" fillId="0" borderId="0" xfId="54" applyFont="1" applyFill="1" applyAlignment="1">
      <alignment vertical="center"/>
    </xf>
    <xf numFmtId="0" fontId="5" fillId="0" borderId="5" xfId="54" applyFont="1" applyFill="1" applyBorder="1" applyAlignment="1">
      <alignment horizontal="left" vertical="center"/>
    </xf>
    <xf numFmtId="0" fontId="5" fillId="0" borderId="0" xfId="54" applyFont="1" applyFill="1" applyBorder="1" applyAlignment="1">
      <alignment horizontal="left" vertical="center"/>
    </xf>
    <xf numFmtId="0" fontId="12" fillId="0" borderId="0" xfId="54" applyFont="1" applyFill="1" applyBorder="1" applyAlignment="1">
      <alignment horizontal="center" vertical="center"/>
    </xf>
    <xf numFmtId="0" fontId="5" fillId="0" borderId="6" xfId="54" applyFont="1" applyFill="1" applyBorder="1" applyAlignment="1">
      <alignment horizontal="left" vertical="center"/>
    </xf>
    <xf numFmtId="0" fontId="5" fillId="0" borderId="7" xfId="54" applyFont="1" applyFill="1" applyBorder="1" applyAlignment="1">
      <alignment horizontal="left" vertical="center"/>
    </xf>
    <xf numFmtId="0" fontId="12" fillId="0" borderId="0" xfId="54" applyFont="1" applyFill="1" applyBorder="1" applyAlignment="1">
      <alignment horizontal="left" vertical="center"/>
    </xf>
    <xf numFmtId="0" fontId="7" fillId="0" borderId="0" xfId="54" applyFont="1" applyFill="1" applyBorder="1" applyAlignment="1">
      <alignment horizontal="center" vertical="center"/>
    </xf>
    <xf numFmtId="0" fontId="5" fillId="0" borderId="8" xfId="54" applyFont="1" applyFill="1" applyBorder="1" applyAlignment="1">
      <alignment horizontal="center" vertical="center" wrapText="1"/>
    </xf>
    <xf numFmtId="0" fontId="5" fillId="0" borderId="9" xfId="54" applyFont="1" applyFill="1" applyBorder="1" applyAlignment="1">
      <alignment horizontal="center" vertical="center" wrapText="1"/>
    </xf>
    <xf numFmtId="0" fontId="13" fillId="0" borderId="8" xfId="54" applyFont="1" applyFill="1" applyBorder="1" applyAlignment="1">
      <alignment horizontal="center" vertical="center"/>
    </xf>
    <xf numFmtId="0" fontId="13" fillId="0" borderId="9" xfId="54" applyFont="1" applyFill="1" applyBorder="1" applyAlignment="1">
      <alignment horizontal="center" vertical="center"/>
    </xf>
    <xf numFmtId="0" fontId="13" fillId="0" borderId="10" xfId="54" applyFont="1" applyFill="1" applyBorder="1" applyAlignment="1">
      <alignment horizontal="center" vertical="center"/>
    </xf>
    <xf numFmtId="0" fontId="12" fillId="0" borderId="8" xfId="54" applyFont="1" applyFill="1" applyBorder="1" applyAlignment="1">
      <alignment horizontal="center" vertical="center"/>
    </xf>
    <xf numFmtId="0" fontId="14" fillId="0" borderId="9" xfId="54" applyFont="1" applyFill="1" applyBorder="1" applyAlignment="1">
      <alignment horizontal="center" vertical="center"/>
    </xf>
    <xf numFmtId="0" fontId="5" fillId="0" borderId="5" xfId="54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horizontal="center" vertical="center" wrapText="1"/>
    </xf>
    <xf numFmtId="0" fontId="13" fillId="0" borderId="6" xfId="54" applyFont="1" applyFill="1" applyBorder="1" applyAlignment="1">
      <alignment horizontal="center" vertical="center"/>
    </xf>
    <xf numFmtId="0" fontId="13" fillId="0" borderId="7" xfId="54" applyFont="1" applyFill="1" applyBorder="1" applyAlignment="1">
      <alignment horizontal="center" vertical="center"/>
    </xf>
    <xf numFmtId="0" fontId="13" fillId="0" borderId="11" xfId="54" applyFont="1" applyFill="1" applyBorder="1" applyAlignment="1">
      <alignment horizontal="center" vertical="center"/>
    </xf>
    <xf numFmtId="0" fontId="12" fillId="0" borderId="6" xfId="54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8" xfId="52" applyFont="1" applyFill="1" applyBorder="1" applyAlignment="1">
      <alignment horizontal="center" vertical="center" wrapText="1"/>
    </xf>
    <xf numFmtId="0" fontId="3" fillId="0" borderId="9" xfId="52" applyFont="1" applyFill="1" applyBorder="1" applyAlignment="1">
      <alignment horizontal="center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0" borderId="13" xfId="52" applyFont="1" applyFill="1" applyBorder="1" applyAlignment="1">
      <alignment horizontal="center" vertical="center"/>
    </xf>
    <xf numFmtId="0" fontId="3" fillId="0" borderId="14" xfId="52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horizontal="center" vertical="center"/>
    </xf>
    <xf numFmtId="0" fontId="3" fillId="0" borderId="9" xfId="52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horizontal="center" vertical="center"/>
    </xf>
    <xf numFmtId="0" fontId="3" fillId="0" borderId="15" xfId="52" applyFont="1" applyFill="1" applyBorder="1" applyAlignment="1">
      <alignment horizontal="center" vertical="center"/>
    </xf>
    <xf numFmtId="177" fontId="16" fillId="0" borderId="16" xfId="0" applyNumberFormat="1" applyFont="1" applyFill="1" applyBorder="1" applyAlignment="1">
      <alignment horizontal="center" vertical="center" wrapText="1"/>
    </xf>
    <xf numFmtId="177" fontId="16" fillId="0" borderId="17" xfId="0" applyNumberFormat="1" applyFont="1" applyFill="1" applyBorder="1" applyAlignment="1">
      <alignment horizontal="center" vertical="center" wrapText="1"/>
    </xf>
    <xf numFmtId="0" fontId="3" fillId="0" borderId="5" xfId="52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3" fillId="0" borderId="18" xfId="52" applyFont="1" applyFill="1" applyBorder="1" applyAlignment="1">
      <alignment horizontal="center" vertical="center"/>
    </xf>
    <xf numFmtId="177" fontId="16" fillId="2" borderId="16" xfId="0" applyNumberFormat="1" applyFont="1" applyFill="1" applyBorder="1" applyAlignment="1">
      <alignment horizontal="center" vertical="center" wrapText="1"/>
    </xf>
    <xf numFmtId="177" fontId="16" fillId="2" borderId="17" xfId="0" applyNumberFormat="1" applyFont="1" applyFill="1" applyBorder="1" applyAlignment="1">
      <alignment horizontal="center" vertical="center" wrapText="1"/>
    </xf>
    <xf numFmtId="0" fontId="3" fillId="0" borderId="19" xfId="54" applyFont="1" applyFill="1" applyBorder="1" applyAlignment="1">
      <alignment horizontal="center" vertical="center"/>
    </xf>
    <xf numFmtId="0" fontId="3" fillId="0" borderId="20" xfId="54" applyFont="1" applyFill="1" applyBorder="1" applyAlignment="1">
      <alignment horizontal="center" vertical="center"/>
    </xf>
    <xf numFmtId="0" fontId="3" fillId="0" borderId="21" xfId="54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0" borderId="23" xfId="54" applyFont="1" applyFill="1" applyBorder="1" applyAlignment="1">
      <alignment vertical="center"/>
    </xf>
    <xf numFmtId="0" fontId="3" fillId="0" borderId="24" xfId="54" applyFont="1" applyFill="1" applyBorder="1" applyAlignment="1">
      <alignment horizontal="center" vertical="center"/>
    </xf>
    <xf numFmtId="0" fontId="3" fillId="0" borderId="3" xfId="54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vertical="center"/>
    </xf>
    <xf numFmtId="0" fontId="3" fillId="0" borderId="2" xfId="54" applyFont="1" applyFill="1" applyBorder="1" applyAlignment="1">
      <alignment horizontal="left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left" vertical="center"/>
    </xf>
    <xf numFmtId="49" fontId="3" fillId="0" borderId="2" xfId="54" applyNumberFormat="1" applyFont="1" applyFill="1" applyBorder="1" applyAlignment="1">
      <alignment horizontal="center" vertical="center"/>
    </xf>
    <xf numFmtId="0" fontId="3" fillId="0" borderId="0" xfId="54" applyFont="1" applyFill="1" applyBorder="1" applyAlignment="1">
      <alignment horizontal="center" vertical="center"/>
    </xf>
    <xf numFmtId="49" fontId="3" fillId="0" borderId="0" xfId="54" applyNumberFormat="1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3" fillId="0" borderId="26" xfId="52" applyFont="1" applyFill="1" applyBorder="1" applyAlignment="1">
      <alignment horizontal="center" vertical="center"/>
    </xf>
    <xf numFmtId="177" fontId="16" fillId="0" borderId="27" xfId="0" applyNumberFormat="1" applyFont="1" applyFill="1" applyBorder="1" applyAlignment="1">
      <alignment horizontal="center" vertical="center" wrapText="1"/>
    </xf>
    <xf numFmtId="0" fontId="16" fillId="0" borderId="2" xfId="52" applyFont="1" applyFill="1" applyBorder="1" applyAlignment="1">
      <alignment horizontal="center" vertical="center"/>
    </xf>
    <xf numFmtId="0" fontId="16" fillId="0" borderId="16" xfId="52" applyFont="1" applyFill="1" applyBorder="1" applyAlignment="1">
      <alignment horizontal="center" vertical="center" wrapText="1"/>
    </xf>
    <xf numFmtId="0" fontId="16" fillId="0" borderId="17" xfId="52" applyFont="1" applyFill="1" applyBorder="1" applyAlignment="1">
      <alignment horizontal="center" vertical="center" wrapText="1"/>
    </xf>
    <xf numFmtId="0" fontId="16" fillId="0" borderId="2" xfId="52" applyFont="1" applyFill="1" applyBorder="1" applyAlignment="1">
      <alignment horizontal="center" vertical="center" wrapText="1"/>
    </xf>
    <xf numFmtId="177" fontId="16" fillId="2" borderId="27" xfId="0" applyNumberFormat="1" applyFont="1" applyFill="1" applyBorder="1" applyAlignment="1">
      <alignment horizontal="center" vertical="center" wrapText="1"/>
    </xf>
    <xf numFmtId="0" fontId="16" fillId="2" borderId="2" xfId="52" applyFont="1" applyFill="1" applyBorder="1" applyAlignment="1">
      <alignment horizontal="center" vertical="center"/>
    </xf>
    <xf numFmtId="0" fontId="16" fillId="2" borderId="16" xfId="52" applyFont="1" applyFill="1" applyBorder="1" applyAlignment="1">
      <alignment horizontal="center" vertical="center" wrapText="1"/>
    </xf>
    <xf numFmtId="0" fontId="16" fillId="2" borderId="17" xfId="52" applyFont="1" applyFill="1" applyBorder="1" applyAlignment="1">
      <alignment horizontal="center" vertical="center" wrapText="1"/>
    </xf>
    <xf numFmtId="0" fontId="3" fillId="0" borderId="16" xfId="54" applyFont="1" applyFill="1" applyBorder="1" applyAlignment="1">
      <alignment horizontal="center" vertical="center"/>
    </xf>
    <xf numFmtId="0" fontId="3" fillId="0" borderId="17" xfId="54" applyFont="1" applyFill="1" applyBorder="1" applyAlignment="1">
      <alignment horizontal="center" vertical="center"/>
    </xf>
    <xf numFmtId="0" fontId="3" fillId="0" borderId="27" xfId="54" applyFont="1" applyFill="1" applyBorder="1" applyAlignment="1">
      <alignment horizontal="center" vertical="center"/>
    </xf>
    <xf numFmtId="0" fontId="17" fillId="0" borderId="0" xfId="54" applyFont="1" applyFill="1" applyBorder="1" applyAlignment="1">
      <alignment vertical="center"/>
    </xf>
    <xf numFmtId="0" fontId="11" fillId="0" borderId="0" xfId="54" applyFont="1" applyFill="1" applyBorder="1" applyAlignment="1">
      <alignment vertical="center"/>
    </xf>
    <xf numFmtId="0" fontId="14" fillId="0" borderId="10" xfId="54" applyFont="1" applyFill="1" applyBorder="1" applyAlignment="1">
      <alignment horizontal="center" vertical="center"/>
    </xf>
    <xf numFmtId="0" fontId="18" fillId="0" borderId="28" xfId="54" applyFont="1" applyFill="1" applyBorder="1" applyAlignment="1">
      <alignment horizontal="center" vertical="center"/>
    </xf>
    <xf numFmtId="0" fontId="18" fillId="0" borderId="25" xfId="54" applyFont="1" applyFill="1" applyBorder="1" applyAlignment="1">
      <alignment horizontal="center" vertical="center"/>
    </xf>
    <xf numFmtId="0" fontId="11" fillId="0" borderId="7" xfId="54" applyFont="1" applyFill="1" applyBorder="1" applyAlignment="1">
      <alignment vertical="center"/>
    </xf>
    <xf numFmtId="0" fontId="11" fillId="0" borderId="11" xfId="54" applyFont="1" applyFill="1" applyBorder="1" applyAlignment="1">
      <alignment vertical="center"/>
    </xf>
    <xf numFmtId="0" fontId="19" fillId="0" borderId="29" xfId="54" applyFont="1" applyFill="1" applyBorder="1" applyAlignment="1">
      <alignment horizontal="center" vertical="center"/>
    </xf>
    <xf numFmtId="0" fontId="19" fillId="0" borderId="30" xfId="54" applyFont="1" applyFill="1" applyBorder="1" applyAlignment="1">
      <alignment horizontal="center" vertical="center"/>
    </xf>
    <xf numFmtId="0" fontId="16" fillId="0" borderId="27" xfId="52" applyFont="1" applyFill="1" applyBorder="1" applyAlignment="1">
      <alignment horizontal="center" vertical="center" wrapText="1"/>
    </xf>
    <xf numFmtId="0" fontId="16" fillId="0" borderId="16" xfId="52" applyFont="1" applyFill="1" applyBorder="1" applyAlignment="1">
      <alignment horizontal="center" vertical="center"/>
    </xf>
    <xf numFmtId="0" fontId="16" fillId="0" borderId="27" xfId="52" applyFont="1" applyFill="1" applyBorder="1" applyAlignment="1">
      <alignment horizontal="center" vertical="center"/>
    </xf>
    <xf numFmtId="0" fontId="16" fillId="2" borderId="27" xfId="52" applyFont="1" applyFill="1" applyBorder="1" applyAlignment="1">
      <alignment horizontal="center" vertical="center" wrapText="1"/>
    </xf>
    <xf numFmtId="0" fontId="16" fillId="2" borderId="16" xfId="52" applyFont="1" applyFill="1" applyBorder="1" applyAlignment="1">
      <alignment horizontal="center" vertical="center"/>
    </xf>
    <xf numFmtId="0" fontId="16" fillId="2" borderId="27" xfId="52" applyFont="1" applyFill="1" applyBorder="1" applyAlignment="1">
      <alignment horizontal="center" vertical="center"/>
    </xf>
    <xf numFmtId="177" fontId="3" fillId="0" borderId="16" xfId="53" applyNumberFormat="1" applyFont="1" applyFill="1" applyBorder="1" applyAlignment="1">
      <alignment horizontal="center" vertical="center" wrapText="1"/>
    </xf>
    <xf numFmtId="177" fontId="3" fillId="0" borderId="27" xfId="53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2" xfId="54" applyFont="1" applyFill="1" applyBorder="1" applyAlignment="1">
      <alignment vertical="center" wrapText="1"/>
    </xf>
    <xf numFmtId="0" fontId="3" fillId="0" borderId="2" xfId="52" applyFont="1" applyFill="1" applyBorder="1" applyAlignment="1">
      <alignment horizontal="left" vertical="center"/>
    </xf>
    <xf numFmtId="0" fontId="20" fillId="0" borderId="0" xfId="54" applyFont="1" applyFill="1" applyBorder="1" applyAlignment="1">
      <alignment horizontal="center" vertical="center"/>
    </xf>
    <xf numFmtId="0" fontId="17" fillId="0" borderId="0" xfId="54" applyFont="1" applyFill="1" applyBorder="1" applyAlignment="1">
      <alignment horizontal="left" vertical="center" wrapText="1"/>
    </xf>
    <xf numFmtId="0" fontId="17" fillId="0" borderId="18" xfId="54" applyFont="1" applyFill="1" applyBorder="1" applyAlignment="1">
      <alignment horizontal="left" vertical="center" wrapText="1"/>
    </xf>
    <xf numFmtId="0" fontId="18" fillId="0" borderId="26" xfId="54" applyFont="1" applyFill="1" applyBorder="1" applyAlignment="1">
      <alignment horizontal="center" vertical="center"/>
    </xf>
    <xf numFmtId="0" fontId="18" fillId="0" borderId="26" xfId="52" applyFont="1" applyFill="1" applyBorder="1" applyAlignment="1">
      <alignment horizontal="center" vertical="center"/>
    </xf>
    <xf numFmtId="0" fontId="18" fillId="0" borderId="31" xfId="54" applyFont="1" applyFill="1" applyBorder="1" applyAlignment="1">
      <alignment horizontal="center" vertical="center"/>
    </xf>
    <xf numFmtId="0" fontId="11" fillId="0" borderId="0" xfId="54" applyFont="1" applyFill="1" applyBorder="1" applyAlignment="1">
      <alignment vertical="center" wrapText="1"/>
    </xf>
    <xf numFmtId="0" fontId="19" fillId="0" borderId="32" xfId="54" applyFont="1" applyFill="1" applyBorder="1" applyAlignment="1">
      <alignment horizontal="center" vertical="center"/>
    </xf>
    <xf numFmtId="14" fontId="18" fillId="0" borderId="32" xfId="54" applyNumberFormat="1" applyFont="1" applyFill="1" applyBorder="1" applyAlignment="1">
      <alignment horizontal="center" vertical="center" shrinkToFit="1"/>
    </xf>
    <xf numFmtId="49" fontId="19" fillId="0" borderId="33" xfId="54" applyNumberFormat="1" applyFont="1" applyFill="1" applyBorder="1" applyAlignment="1">
      <alignment horizontal="center" vertical="center" shrinkToFit="1"/>
    </xf>
    <xf numFmtId="14" fontId="19" fillId="0" borderId="34" xfId="54" applyNumberFormat="1" applyFont="1" applyFill="1" applyBorder="1" applyAlignment="1">
      <alignment horizontal="center" vertical="center" shrinkToFit="1"/>
    </xf>
    <xf numFmtId="0" fontId="3" fillId="0" borderId="13" xfId="54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25" xfId="54" applyFont="1" applyFill="1" applyBorder="1" applyAlignment="1">
      <alignment horizontal="center" vertical="center"/>
    </xf>
    <xf numFmtId="0" fontId="3" fillId="0" borderId="35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center" vertical="center"/>
    </xf>
    <xf numFmtId="0" fontId="16" fillId="0" borderId="17" xfId="54" applyFont="1" applyFill="1" applyBorder="1" applyAlignment="1">
      <alignment horizontal="center" vertical="center"/>
    </xf>
    <xf numFmtId="0" fontId="16" fillId="0" borderId="27" xfId="54" applyFont="1" applyFill="1" applyBorder="1" applyAlignment="1">
      <alignment horizontal="center" vertical="center"/>
    </xf>
    <xf numFmtId="0" fontId="3" fillId="0" borderId="36" xfId="54" applyFont="1" applyFill="1" applyBorder="1" applyAlignment="1">
      <alignment horizontal="center" vertical="center"/>
    </xf>
    <xf numFmtId="0" fontId="16" fillId="2" borderId="16" xfId="54" applyFont="1" applyFill="1" applyBorder="1" applyAlignment="1">
      <alignment horizontal="center" vertical="center"/>
    </xf>
    <xf numFmtId="0" fontId="16" fillId="2" borderId="17" xfId="54" applyFont="1" applyFill="1" applyBorder="1" applyAlignment="1">
      <alignment horizontal="center" vertical="center"/>
    </xf>
    <xf numFmtId="0" fontId="16" fillId="2" borderId="27" xfId="54" applyFont="1" applyFill="1" applyBorder="1" applyAlignment="1">
      <alignment horizontal="center" vertical="center"/>
    </xf>
    <xf numFmtId="0" fontId="3" fillId="0" borderId="37" xfId="52" applyFont="1" applyFill="1" applyBorder="1" applyAlignment="1">
      <alignment horizontal="center" vertical="center"/>
    </xf>
    <xf numFmtId="0" fontId="3" fillId="0" borderId="38" xfId="54" applyFont="1" applyFill="1" applyBorder="1" applyAlignment="1">
      <alignment horizontal="center" vertical="center"/>
    </xf>
    <xf numFmtId="0" fontId="3" fillId="0" borderId="39" xfId="54" applyFont="1" applyFill="1" applyBorder="1" applyAlignment="1">
      <alignment horizontal="center" vertical="center"/>
    </xf>
    <xf numFmtId="0" fontId="3" fillId="0" borderId="0" xfId="54" applyFont="1" applyFill="1" applyAlignment="1">
      <alignment vertical="center" wrapText="1"/>
    </xf>
    <xf numFmtId="0" fontId="2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40" xfId="55" applyFont="1" applyFill="1" applyBorder="1" applyAlignment="1" applyProtection="1">
      <alignment horizontal="left" vertical="center"/>
      <protection locked="0"/>
    </xf>
    <xf numFmtId="0" fontId="4" fillId="0" borderId="17" xfId="55" applyFont="1" applyFill="1" applyBorder="1" applyAlignment="1" applyProtection="1">
      <alignment horizontal="left" vertical="center"/>
      <protection locked="0"/>
    </xf>
    <xf numFmtId="0" fontId="4" fillId="0" borderId="27" xfId="55" applyFont="1" applyFill="1" applyBorder="1" applyAlignment="1" applyProtection="1">
      <alignment horizontal="left" vertical="center"/>
      <protection locked="0"/>
    </xf>
    <xf numFmtId="0" fontId="5" fillId="0" borderId="16" xfId="55" applyFont="1" applyFill="1" applyBorder="1" applyAlignment="1" applyProtection="1">
      <alignment horizontal="left" vertical="center"/>
      <protection locked="0"/>
    </xf>
    <xf numFmtId="0" fontId="5" fillId="0" borderId="17" xfId="55" applyFont="1" applyFill="1" applyBorder="1" applyAlignment="1" applyProtection="1">
      <alignment horizontal="left" vertical="center"/>
      <protection locked="0"/>
    </xf>
    <xf numFmtId="0" fontId="4" fillId="0" borderId="40" xfId="55" applyFont="1" applyFill="1" applyBorder="1" applyAlignment="1" applyProtection="1">
      <alignment horizontal="left" vertical="center" wrapText="1"/>
      <protection locked="0"/>
    </xf>
    <xf numFmtId="0" fontId="4" fillId="0" borderId="17" xfId="55" applyFont="1" applyFill="1" applyBorder="1" applyAlignment="1" applyProtection="1">
      <alignment horizontal="left" vertical="center" wrapText="1"/>
      <protection locked="0"/>
    </xf>
    <xf numFmtId="0" fontId="4" fillId="0" borderId="41" xfId="55" applyFont="1" applyFill="1" applyBorder="1" applyAlignment="1" applyProtection="1">
      <alignment horizontal="left" vertical="top" wrapText="1"/>
      <protection locked="0"/>
    </xf>
    <xf numFmtId="0" fontId="4" fillId="0" borderId="42" xfId="55" applyFont="1" applyFill="1" applyBorder="1" applyAlignment="1" applyProtection="1">
      <alignment horizontal="left" vertical="top" wrapText="1"/>
      <protection locked="0"/>
    </xf>
    <xf numFmtId="0" fontId="4" fillId="0" borderId="43" xfId="55" applyFont="1" applyFill="1" applyBorder="1" applyAlignment="1" applyProtection="1">
      <alignment horizontal="left" vertical="top" wrapText="1"/>
      <protection locked="0"/>
    </xf>
    <xf numFmtId="0" fontId="4" fillId="0" borderId="15" xfId="55" applyFont="1" applyFill="1" applyBorder="1" applyAlignment="1" applyProtection="1">
      <alignment horizontal="left" vertical="top" wrapText="1"/>
      <protection locked="0"/>
    </xf>
    <xf numFmtId="0" fontId="1" fillId="0" borderId="44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45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22" fillId="0" borderId="1" xfId="50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" fillId="2" borderId="1" xfId="50" applyNumberFormat="1" applyFont="1" applyFill="1" applyBorder="1" applyAlignment="1" applyProtection="1">
      <alignment horizontal="center" vertical="center" wrapText="1"/>
    </xf>
    <xf numFmtId="0" fontId="5" fillId="0" borderId="27" xfId="55" applyFont="1" applyFill="1" applyBorder="1" applyAlignment="1" applyProtection="1">
      <alignment horizontal="left" vertical="center"/>
      <protection locked="0"/>
    </xf>
    <xf numFmtId="0" fontId="5" fillId="0" borderId="16" xfId="55" applyFont="1" applyFill="1" applyBorder="1" applyAlignment="1" applyProtection="1">
      <alignment horizontal="left" vertical="center" wrapText="1"/>
      <protection locked="0"/>
    </xf>
    <xf numFmtId="0" fontId="5" fillId="0" borderId="27" xfId="55" applyFont="1" applyFill="1" applyBorder="1" applyAlignment="1" applyProtection="1">
      <alignment horizontal="left" vertical="center" wrapText="1"/>
      <protection locked="0"/>
    </xf>
    <xf numFmtId="0" fontId="7" fillId="0" borderId="46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42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47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55" applyFont="1" applyFill="1" applyBorder="1" applyAlignment="1" applyProtection="1">
      <alignment horizontal="left" vertical="center" wrapText="1"/>
      <protection locked="0"/>
    </xf>
    <xf numFmtId="0" fontId="4" fillId="0" borderId="38" xfId="55" applyFont="1" applyFill="1" applyBorder="1" applyAlignment="1" applyProtection="1">
      <alignment horizontal="left" vertical="top" wrapText="1"/>
      <protection locked="0"/>
    </xf>
    <xf numFmtId="0" fontId="4" fillId="0" borderId="48" xfId="55" applyFont="1" applyFill="1" applyBorder="1" applyAlignment="1" applyProtection="1">
      <alignment horizontal="left" vertical="top" wrapText="1"/>
      <protection locked="0"/>
    </xf>
    <xf numFmtId="0" fontId="7" fillId="0" borderId="22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27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55" applyNumberFormat="1" applyFont="1" applyFill="1" applyBorder="1" applyAlignment="1" applyProtection="1">
      <alignment horizontal="center" vertical="center" wrapText="1"/>
      <protection locked="0"/>
    </xf>
    <xf numFmtId="177" fontId="3" fillId="3" borderId="2" xfId="0" applyNumberFormat="1" applyFont="1" applyFill="1" applyBorder="1" applyAlignment="1">
      <alignment horizontal="center" vertical="center" wrapText="1"/>
    </xf>
    <xf numFmtId="0" fontId="22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5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>
      <alignment horizontal="center" vertical="center"/>
    </xf>
    <xf numFmtId="0" fontId="22" fillId="0" borderId="2" xfId="55" applyFont="1" applyFill="1" applyBorder="1" applyAlignment="1" applyProtection="1">
      <alignment horizontal="center" vertical="center" wrapText="1"/>
      <protection locked="0"/>
    </xf>
    <xf numFmtId="0" fontId="3" fillId="2" borderId="2" xfId="5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49" fontId="1" fillId="0" borderId="3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5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55" applyNumberFormat="1" applyFont="1" applyFill="1" applyBorder="1" applyAlignment="1" applyProtection="1">
      <alignment horizontal="center" vertical="center" wrapText="1"/>
      <protection locked="0"/>
    </xf>
    <xf numFmtId="49" fontId="3" fillId="4" borderId="2" xfId="55" applyNumberFormat="1" applyFont="1" applyFill="1" applyBorder="1" applyAlignment="1" applyProtection="1">
      <alignment horizontal="center" vertical="center" wrapText="1"/>
      <protection locked="0"/>
    </xf>
    <xf numFmtId="49" fontId="23" fillId="0" borderId="2" xfId="49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49" fontId="22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22" fillId="4" borderId="2" xfId="55" applyNumberFormat="1" applyFont="1" applyFill="1" applyBorder="1" applyAlignment="1" applyProtection="1">
      <alignment horizontal="center" vertical="center" wrapText="1"/>
      <protection locked="0"/>
    </xf>
    <xf numFmtId="49" fontId="22" fillId="3" borderId="2" xfId="55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3" borderId="2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22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22" fillId="0" borderId="2" xfId="0" applyNumberFormat="1" applyFont="1" applyFill="1" applyBorder="1" applyAlignment="1">
      <alignment horizontal="left" vertical="center" wrapText="1"/>
    </xf>
    <xf numFmtId="0" fontId="7" fillId="0" borderId="38" xfId="55" applyNumberFormat="1" applyFont="1" applyFill="1" applyBorder="1" applyAlignment="1" applyProtection="1">
      <alignment horizontal="center" vertical="center" wrapText="1"/>
      <protection locked="0"/>
    </xf>
    <xf numFmtId="177" fontId="24" fillId="0" borderId="2" xfId="0" applyNumberFormat="1" applyFont="1" applyFill="1" applyBorder="1" applyAlignment="1">
      <alignment horizontal="center" vertical="center" wrapText="1"/>
    </xf>
    <xf numFmtId="0" fontId="24" fillId="0" borderId="16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7" fillId="0" borderId="48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5" applyFont="1" applyFill="1" applyBorder="1" applyAlignment="1" applyProtection="1">
      <alignment horizontal="center" vertical="center" wrapText="1"/>
      <protection locked="0"/>
    </xf>
    <xf numFmtId="0" fontId="3" fillId="0" borderId="3" xfId="50" applyFont="1" applyFill="1" applyBorder="1" applyAlignment="1" applyProtection="1">
      <alignment horizontal="center" vertical="center" wrapText="1" shrinkToFit="1"/>
      <protection locked="0"/>
    </xf>
    <xf numFmtId="0" fontId="3" fillId="0" borderId="46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55" applyFont="1" applyFill="1" applyBorder="1" applyAlignment="1" applyProtection="1">
      <alignment horizontal="center" vertical="center" wrapText="1"/>
      <protection locked="0"/>
    </xf>
    <xf numFmtId="0" fontId="3" fillId="0" borderId="22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50" applyFont="1" applyFill="1" applyBorder="1" applyAlignment="1" applyProtection="1">
      <alignment horizontal="center" vertical="center" wrapText="1"/>
      <protection locked="0"/>
    </xf>
    <xf numFmtId="0" fontId="22" fillId="0" borderId="2" xfId="50" applyFont="1" applyFill="1" applyBorder="1" applyAlignment="1" applyProtection="1">
      <alignment horizontal="left" vertical="center" wrapText="1" shrinkToFit="1"/>
      <protection locked="0"/>
    </xf>
    <xf numFmtId="0" fontId="22" fillId="0" borderId="16" xfId="55" applyNumberFormat="1" applyFont="1" applyFill="1" applyBorder="1" applyAlignment="1" applyProtection="1">
      <alignment horizontal="center" vertical="center" wrapText="1"/>
      <protection locked="0"/>
    </xf>
    <xf numFmtId="177" fontId="3" fillId="3" borderId="2" xfId="53" applyNumberFormat="1" applyFont="1" applyFill="1" applyBorder="1" applyAlignment="1">
      <alignment horizontal="center" vertical="center" wrapText="1"/>
    </xf>
    <xf numFmtId="177" fontId="3" fillId="2" borderId="2" xfId="53" applyNumberFormat="1" applyFont="1" applyFill="1" applyBorder="1" applyAlignment="1">
      <alignment horizontal="center" vertical="center" wrapText="1"/>
    </xf>
    <xf numFmtId="176" fontId="25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3" fillId="2" borderId="0" xfId="54" applyFont="1" applyFill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3" fillId="0" borderId="16" xfId="54" applyFont="1" applyFill="1" applyBorder="1" applyAlignment="1">
      <alignment horizontal="center" vertical="center" wrapText="1"/>
    </xf>
    <xf numFmtId="0" fontId="3" fillId="0" borderId="27" xfId="54" applyFont="1" applyFill="1" applyBorder="1" applyAlignment="1">
      <alignment horizontal="center" vertical="center" wrapText="1"/>
    </xf>
    <xf numFmtId="177" fontId="3" fillId="0" borderId="16" xfId="0" applyNumberFormat="1" applyFont="1" applyFill="1" applyBorder="1" applyAlignment="1">
      <alignment horizontal="center" vertical="center" wrapText="1"/>
    </xf>
    <xf numFmtId="177" fontId="3" fillId="0" borderId="27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24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55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2" xfId="55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55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3" fillId="2" borderId="15" xfId="52" applyFont="1" applyFill="1" applyBorder="1" applyAlignment="1">
      <alignment horizontal="center" vertical="center"/>
    </xf>
    <xf numFmtId="177" fontId="3" fillId="2" borderId="16" xfId="0" applyNumberFormat="1" applyFont="1" applyFill="1" applyBorder="1" applyAlignment="1">
      <alignment horizontal="center" vertical="center" wrapText="1"/>
    </xf>
    <xf numFmtId="177" fontId="3" fillId="2" borderId="27" xfId="0" applyNumberFormat="1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/>
    </xf>
    <xf numFmtId="0" fontId="3" fillId="2" borderId="36" xfId="54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8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55" applyNumberFormat="1" applyFont="1" applyFill="1" applyAlignment="1" applyProtection="1">
      <alignment horizontal="center" vertical="center" wrapText="1"/>
      <protection locked="0"/>
    </xf>
    <xf numFmtId="0" fontId="21" fillId="0" borderId="0" xfId="55" applyNumberFormat="1" applyFont="1" applyFill="1" applyAlignment="1" applyProtection="1">
      <alignment horizontal="center" vertical="center" wrapText="1"/>
      <protection locked="0"/>
    </xf>
    <xf numFmtId="0" fontId="29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30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5" applyFont="1" applyFill="1" applyBorder="1" applyAlignment="1" applyProtection="1">
      <alignment horizontal="left" vertical="center" wrapText="1"/>
      <protection locked="0"/>
    </xf>
    <xf numFmtId="176" fontId="1" fillId="0" borderId="0" xfId="55" applyNumberFormat="1" applyFont="1" applyFill="1" applyBorder="1" applyAlignment="1" applyProtection="1">
      <alignment horizontal="center" vertical="center"/>
      <protection locked="0"/>
    </xf>
    <xf numFmtId="0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5" applyFont="1" applyFill="1" applyBorder="1" applyAlignment="1" applyProtection="1">
      <alignment horizontal="left" vertical="center" wrapText="1"/>
      <protection locked="0"/>
    </xf>
    <xf numFmtId="0" fontId="4" fillId="0" borderId="2" xfId="55" applyFont="1" applyFill="1" applyBorder="1" applyAlignment="1" applyProtection="1">
      <alignment horizontal="left" vertical="center"/>
      <protection locked="0"/>
    </xf>
    <xf numFmtId="0" fontId="4" fillId="0" borderId="2" xfId="55" applyFont="1" applyFill="1" applyBorder="1" applyAlignment="1" applyProtection="1">
      <alignment horizontal="left" vertical="top" wrapText="1"/>
      <protection locked="0"/>
    </xf>
    <xf numFmtId="0" fontId="3" fillId="0" borderId="2" xfId="50" applyNumberFormat="1" applyFont="1" applyFill="1" applyBorder="1" applyAlignment="1" applyProtection="1">
      <alignment vertical="center" wrapText="1"/>
      <protection locked="0"/>
    </xf>
    <xf numFmtId="0" fontId="1" fillId="0" borderId="2" xfId="50" applyNumberFormat="1" applyFont="1" applyFill="1" applyBorder="1" applyAlignment="1" applyProtection="1">
      <alignment vertical="center" wrapText="1"/>
      <protection locked="0"/>
    </xf>
    <xf numFmtId="0" fontId="4" fillId="0" borderId="2" xfId="55" applyNumberFormat="1" applyFont="1" applyFill="1" applyBorder="1" applyAlignment="1" applyProtection="1">
      <alignment horizontal="left" vertical="center" wrapText="1"/>
      <protection locked="0"/>
    </xf>
    <xf numFmtId="176" fontId="7" fillId="0" borderId="2" xfId="55" applyNumberFormat="1" applyFont="1" applyFill="1" applyBorder="1" applyAlignment="1" applyProtection="1">
      <alignment horizontal="center" vertical="center"/>
      <protection locked="0"/>
    </xf>
    <xf numFmtId="176" fontId="3" fillId="0" borderId="2" xfId="55" applyNumberFormat="1" applyFont="1" applyFill="1" applyBorder="1" applyAlignment="1" applyProtection="1">
      <alignment horizontal="center" vertical="center"/>
      <protection locked="0"/>
    </xf>
    <xf numFmtId="49" fontId="3" fillId="0" borderId="2" xfId="55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50" applyNumberFormat="1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55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55" applyNumberFormat="1" applyFont="1" applyFill="1" applyBorder="1" applyAlignment="1" applyProtection="1">
      <alignment horizontal="left" vertical="center" wrapText="1"/>
      <protection locked="0"/>
    </xf>
    <xf numFmtId="0" fontId="6" fillId="0" borderId="2" xfId="55" applyNumberFormat="1" applyFont="1" applyFill="1" applyBorder="1" applyAlignment="1" applyProtection="1">
      <alignment horizontal="left" vertical="center" wrapText="1"/>
      <protection locked="0"/>
    </xf>
    <xf numFmtId="179" fontId="6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177" fontId="3" fillId="0" borderId="4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49" fontId="22" fillId="0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22" fillId="0" borderId="2" xfId="55" applyFont="1" applyFill="1" applyBorder="1" applyAlignment="1" applyProtection="1">
      <alignment horizontal="left" vertical="center" wrapText="1"/>
      <protection locked="0"/>
    </xf>
    <xf numFmtId="17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50" applyNumberFormat="1" applyFont="1" applyFill="1" applyBorder="1" applyAlignment="1" applyProtection="1">
      <alignment horizontal="left" vertical="center" wrapText="1"/>
      <protection locked="0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2" borderId="2" xfId="55" applyFont="1" applyFill="1" applyBorder="1" applyAlignment="1" applyProtection="1">
      <alignment horizontal="left" vertical="center" wrapText="1"/>
      <protection locked="0"/>
    </xf>
    <xf numFmtId="178" fontId="3" fillId="2" borderId="2" xfId="0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 applyProtection="1">
      <alignment horizontal="left" vertical="center" wrapText="1"/>
      <protection locked="0"/>
    </xf>
    <xf numFmtId="178" fontId="3" fillId="0" borderId="4" xfId="50" applyNumberFormat="1" applyFont="1" applyFill="1" applyBorder="1" applyAlignment="1" applyProtection="1">
      <alignment horizontal="center" vertical="center" wrapText="1"/>
      <protection locked="0"/>
    </xf>
    <xf numFmtId="178" fontId="2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50" applyFont="1" applyFill="1" applyBorder="1" applyAlignment="1" applyProtection="1">
      <alignment horizontal="center" vertical="center" wrapText="1" shrinkToFit="1"/>
      <protection locked="0"/>
    </xf>
    <xf numFmtId="0" fontId="3" fillId="2" borderId="2" xfId="50" applyFont="1" applyFill="1" applyBorder="1" applyAlignment="1" applyProtection="1">
      <alignment horizontal="center" vertical="center" wrapText="1" shrinkToFit="1"/>
      <protection locked="0"/>
    </xf>
    <xf numFmtId="0" fontId="31" fillId="0" borderId="2" xfId="0" applyFont="1" applyFill="1" applyBorder="1" applyAlignment="1">
      <alignment horizontal="center" vertical="center"/>
    </xf>
    <xf numFmtId="0" fontId="29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8" fillId="2" borderId="2" xfId="55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55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 applyProtection="1">
      <alignment vertical="center" wrapText="1"/>
      <protection locked="0"/>
    </xf>
    <xf numFmtId="0" fontId="1" fillId="0" borderId="2" xfId="50" applyFont="1" applyFill="1" applyBorder="1" applyAlignment="1" applyProtection="1">
      <alignment vertical="center" wrapText="1" shrinkToFi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50" applyFont="1" applyFill="1" applyBorder="1" applyAlignment="1" applyProtection="1">
      <alignment vertical="center" wrapText="1" shrinkToFit="1"/>
      <protection locked="0"/>
    </xf>
    <xf numFmtId="0" fontId="3" fillId="0" borderId="3" xfId="51" applyNumberFormat="1" applyFont="1" applyFill="1" applyBorder="1" applyAlignment="1">
      <alignment horizontal="center" vertical="center" wrapText="1"/>
    </xf>
    <xf numFmtId="0" fontId="32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2" xfId="50" applyFont="1" applyFill="1" applyBorder="1" applyAlignment="1" applyProtection="1">
      <alignment vertical="center" wrapText="1" shrinkToFit="1"/>
      <protection locked="0"/>
    </xf>
    <xf numFmtId="0" fontId="32" fillId="0" borderId="2" xfId="51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vertical="center" wrapText="1"/>
      <protection locked="0"/>
    </xf>
    <xf numFmtId="0" fontId="20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49" fontId="3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>
      <alignment horizontal="center" vertical="center"/>
    </xf>
    <xf numFmtId="49" fontId="20" fillId="0" borderId="2" xfId="49" applyNumberFormat="1" applyFont="1" applyFill="1" applyBorder="1" applyAlignment="1">
      <alignment horizontal="center" vertical="center" wrapText="1"/>
    </xf>
    <xf numFmtId="49" fontId="33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3" fillId="0" borderId="3" xfId="55" applyFont="1" applyFill="1" applyBorder="1" applyAlignment="1" applyProtection="1">
      <alignment horizontal="left" vertical="center" wrapText="1"/>
      <protection locked="0"/>
    </xf>
    <xf numFmtId="176" fontId="32" fillId="0" borderId="2" xfId="0" applyNumberFormat="1" applyFont="1" applyFill="1" applyBorder="1" applyAlignment="1">
      <alignment horizontal="center" vertical="center"/>
    </xf>
    <xf numFmtId="49" fontId="3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left" vertical="center" wrapText="1"/>
    </xf>
    <xf numFmtId="178" fontId="3" fillId="0" borderId="3" xfId="50" applyNumberFormat="1" applyFont="1" applyFill="1" applyBorder="1" applyAlignment="1" applyProtection="1">
      <alignment horizontal="center" vertical="center" wrapText="1"/>
      <protection locked="0"/>
    </xf>
    <xf numFmtId="178" fontId="3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50" applyFont="1" applyFill="1" applyBorder="1" applyAlignment="1" applyProtection="1">
      <alignment horizontal="center" vertical="center" wrapText="1" shrinkToFit="1"/>
      <protection locked="0"/>
    </xf>
    <xf numFmtId="178" fontId="20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0" applyFont="1" applyFill="1" applyBorder="1" applyAlignment="1" applyProtection="1">
      <alignment horizontal="center" vertical="center" wrapText="1" shrinkToFit="1"/>
      <protection locked="0"/>
    </xf>
    <xf numFmtId="0" fontId="3" fillId="0" borderId="4" xfId="51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/>
    </xf>
    <xf numFmtId="0" fontId="3" fillId="0" borderId="0" xfId="54" applyFont="1" applyFill="1" applyAlignment="1">
      <alignment horizontal="center" vertical="center"/>
    </xf>
    <xf numFmtId="0" fontId="34" fillId="0" borderId="7" xfId="54" applyFont="1" applyFill="1" applyBorder="1" applyAlignment="1">
      <alignment horizontal="center" vertical="center"/>
    </xf>
    <xf numFmtId="0" fontId="0" fillId="0" borderId="7" xfId="0" applyFont="1" applyFill="1" applyBorder="1">
      <alignment vertical="center"/>
    </xf>
    <xf numFmtId="0" fontId="16" fillId="0" borderId="17" xfId="52" applyFont="1" applyFill="1" applyBorder="1" applyAlignment="1">
      <alignment horizontal="center" vertical="center"/>
    </xf>
    <xf numFmtId="0" fontId="3" fillId="0" borderId="1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3" fillId="2" borderId="27" xfId="52" applyFont="1" applyFill="1" applyBorder="1" applyAlignment="1">
      <alignment horizontal="center" vertical="center"/>
    </xf>
    <xf numFmtId="0" fontId="16" fillId="2" borderId="17" xfId="52" applyFont="1" applyFill="1" applyBorder="1" applyAlignment="1">
      <alignment horizontal="center" vertical="center"/>
    </xf>
    <xf numFmtId="0" fontId="3" fillId="0" borderId="50" xfId="54" applyFont="1" applyFill="1" applyBorder="1" applyAlignment="1">
      <alignment horizontal="center" vertical="center"/>
    </xf>
    <xf numFmtId="0" fontId="3" fillId="0" borderId="51" xfId="54" applyFont="1" applyFill="1" applyBorder="1" applyAlignment="1">
      <alignment horizontal="center" vertical="center"/>
    </xf>
    <xf numFmtId="0" fontId="3" fillId="0" borderId="52" xfId="54" applyFont="1" applyFill="1" applyBorder="1" applyAlignment="1">
      <alignment horizontal="center" vertical="center"/>
    </xf>
    <xf numFmtId="0" fontId="3" fillId="0" borderId="47" xfId="52" applyFont="1" applyFill="1" applyBorder="1" applyAlignment="1">
      <alignment horizontal="center" vertical="center"/>
    </xf>
    <xf numFmtId="0" fontId="1" fillId="0" borderId="16" xfId="54" applyFont="1" applyFill="1" applyBorder="1" applyAlignment="1">
      <alignment vertical="center"/>
    </xf>
    <xf numFmtId="0" fontId="3" fillId="0" borderId="16" xfId="54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1" fillId="0" borderId="2" xfId="54" applyFont="1" applyFill="1" applyBorder="1" applyAlignment="1">
      <alignment horizontal="left" vertical="center" wrapText="1"/>
    </xf>
    <xf numFmtId="0" fontId="19" fillId="0" borderId="2" xfId="52" applyFont="1" applyFill="1" applyBorder="1" applyAlignment="1">
      <alignment horizontal="center" vertical="center"/>
    </xf>
    <xf numFmtId="0" fontId="3" fillId="0" borderId="46" xfId="54" applyFont="1" applyFill="1" applyBorder="1" applyAlignment="1">
      <alignment horizontal="center" vertical="center"/>
    </xf>
    <xf numFmtId="0" fontId="3" fillId="0" borderId="42" xfId="54" applyFont="1" applyFill="1" applyBorder="1" applyAlignment="1">
      <alignment horizontal="center" vertical="center"/>
    </xf>
    <xf numFmtId="0" fontId="3" fillId="0" borderId="47" xfId="54" applyFont="1" applyFill="1" applyBorder="1" applyAlignment="1">
      <alignment horizontal="center" vertical="center"/>
    </xf>
    <xf numFmtId="0" fontId="3" fillId="0" borderId="49" xfId="54" applyFont="1" applyFill="1" applyBorder="1" applyAlignment="1">
      <alignment horizontal="center" vertical="center"/>
    </xf>
    <xf numFmtId="0" fontId="3" fillId="0" borderId="22" xfId="54" applyFont="1" applyFill="1" applyBorder="1" applyAlignment="1">
      <alignment horizontal="center" vertical="center"/>
    </xf>
    <xf numFmtId="0" fontId="3" fillId="0" borderId="15" xfId="54" applyFont="1" applyFill="1" applyBorder="1" applyAlignment="1">
      <alignment horizontal="center" vertical="center"/>
    </xf>
    <xf numFmtId="0" fontId="3" fillId="0" borderId="48" xfId="54" applyFont="1" applyFill="1" applyBorder="1" applyAlignment="1">
      <alignment horizontal="center" vertical="center"/>
    </xf>
    <xf numFmtId="0" fontId="3" fillId="0" borderId="2" xfId="54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常规 10" xfId="51"/>
    <cellStyle name="常规 2 2" xfId="52"/>
    <cellStyle name="常规 5" xfId="53"/>
    <cellStyle name="常规 5 2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D319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1/sharedlinks" Target="sharedlinks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wmf"/><Relationship Id="rId98" Type="http://schemas.openxmlformats.org/officeDocument/2006/relationships/image" Target="../media/image98.wmf"/><Relationship Id="rId97" Type="http://schemas.openxmlformats.org/officeDocument/2006/relationships/image" Target="../media/image97.wmf"/><Relationship Id="rId96" Type="http://schemas.openxmlformats.org/officeDocument/2006/relationships/image" Target="../media/image96.wmf"/><Relationship Id="rId95" Type="http://schemas.openxmlformats.org/officeDocument/2006/relationships/image" Target="../media/image95.wmf"/><Relationship Id="rId94" Type="http://schemas.openxmlformats.org/officeDocument/2006/relationships/image" Target="../media/image94.wmf"/><Relationship Id="rId93" Type="http://schemas.openxmlformats.org/officeDocument/2006/relationships/image" Target="../media/image93.wmf"/><Relationship Id="rId92" Type="http://schemas.openxmlformats.org/officeDocument/2006/relationships/image" Target="../media/image92.wmf"/><Relationship Id="rId91" Type="http://schemas.openxmlformats.org/officeDocument/2006/relationships/image" Target="../media/image91.wmf"/><Relationship Id="rId90" Type="http://schemas.openxmlformats.org/officeDocument/2006/relationships/image" Target="../media/image90.emf"/><Relationship Id="rId9" Type="http://schemas.openxmlformats.org/officeDocument/2006/relationships/image" Target="../media/image10.emf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wmf"/><Relationship Id="rId85" Type="http://schemas.openxmlformats.org/officeDocument/2006/relationships/image" Target="../media/image85.wmf"/><Relationship Id="rId84" Type="http://schemas.openxmlformats.org/officeDocument/2006/relationships/image" Target="../media/image84.wmf"/><Relationship Id="rId83" Type="http://schemas.openxmlformats.org/officeDocument/2006/relationships/image" Target="../media/image83.wmf"/><Relationship Id="rId82" Type="http://schemas.openxmlformats.org/officeDocument/2006/relationships/image" Target="../media/image82.wmf"/><Relationship Id="rId81" Type="http://schemas.openxmlformats.org/officeDocument/2006/relationships/image" Target="../media/image81.wmf"/><Relationship Id="rId80" Type="http://schemas.openxmlformats.org/officeDocument/2006/relationships/image" Target="../media/image80.wmf"/><Relationship Id="rId8" Type="http://schemas.openxmlformats.org/officeDocument/2006/relationships/image" Target="../media/image9.emf"/><Relationship Id="rId79" Type="http://schemas.openxmlformats.org/officeDocument/2006/relationships/image" Target="../media/image79.wmf"/><Relationship Id="rId78" Type="http://schemas.openxmlformats.org/officeDocument/2006/relationships/image" Target="../media/image78.wmf"/><Relationship Id="rId77" Type="http://schemas.openxmlformats.org/officeDocument/2006/relationships/image" Target="../media/image77.wmf"/><Relationship Id="rId76" Type="http://schemas.openxmlformats.org/officeDocument/2006/relationships/image" Target="../media/image76.wmf"/><Relationship Id="rId75" Type="http://schemas.openxmlformats.org/officeDocument/2006/relationships/image" Target="../media/image75.wmf"/><Relationship Id="rId74" Type="http://schemas.openxmlformats.org/officeDocument/2006/relationships/image" Target="../media/image74.wmf"/><Relationship Id="rId73" Type="http://schemas.openxmlformats.org/officeDocument/2006/relationships/image" Target="../media/image73.wmf"/><Relationship Id="rId72" Type="http://schemas.openxmlformats.org/officeDocument/2006/relationships/image" Target="../media/image72.w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8.emf"/><Relationship Id="rId69" Type="http://schemas.openxmlformats.org/officeDocument/2006/relationships/image" Target="../media/image69.wmf"/><Relationship Id="rId68" Type="http://schemas.openxmlformats.org/officeDocument/2006/relationships/image" Target="../media/image68.wmf"/><Relationship Id="rId67" Type="http://schemas.openxmlformats.org/officeDocument/2006/relationships/image" Target="../media/image67.wmf"/><Relationship Id="rId66" Type="http://schemas.openxmlformats.org/officeDocument/2006/relationships/image" Target="../media/image66.wmf"/><Relationship Id="rId65" Type="http://schemas.openxmlformats.org/officeDocument/2006/relationships/image" Target="../media/image65.wmf"/><Relationship Id="rId64" Type="http://schemas.openxmlformats.org/officeDocument/2006/relationships/image" Target="../media/image64.w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wmf"/><Relationship Id="rId60" Type="http://schemas.openxmlformats.org/officeDocument/2006/relationships/image" Target="../media/image60.wmf"/><Relationship Id="rId6" Type="http://schemas.openxmlformats.org/officeDocument/2006/relationships/image" Target="../media/image7.emf"/><Relationship Id="rId59" Type="http://schemas.openxmlformats.org/officeDocument/2006/relationships/image" Target="../media/image59.wmf"/><Relationship Id="rId58" Type="http://schemas.openxmlformats.org/officeDocument/2006/relationships/image" Target="../media/image58.emf"/><Relationship Id="rId57" Type="http://schemas.openxmlformats.org/officeDocument/2006/relationships/image" Target="../media/image57.png"/><Relationship Id="rId56" Type="http://schemas.openxmlformats.org/officeDocument/2006/relationships/image" Target="../media/image1.wmf"/><Relationship Id="rId55" Type="http://schemas.openxmlformats.org/officeDocument/2006/relationships/image" Target="../media/image56.wmf"/><Relationship Id="rId54" Type="http://schemas.openxmlformats.org/officeDocument/2006/relationships/image" Target="../media/image55.jpeg"/><Relationship Id="rId53" Type="http://schemas.openxmlformats.org/officeDocument/2006/relationships/image" Target="../media/image54.wmf"/><Relationship Id="rId52" Type="http://schemas.openxmlformats.org/officeDocument/2006/relationships/image" Target="../media/image53.wmf"/><Relationship Id="rId51" Type="http://schemas.openxmlformats.org/officeDocument/2006/relationships/image" Target="../media/image52.wmf"/><Relationship Id="rId50" Type="http://schemas.openxmlformats.org/officeDocument/2006/relationships/image" Target="../media/image51.wmf"/><Relationship Id="rId5" Type="http://schemas.openxmlformats.org/officeDocument/2006/relationships/image" Target="../media/image6.emf"/><Relationship Id="rId49" Type="http://schemas.openxmlformats.org/officeDocument/2006/relationships/image" Target="../media/image50.w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8" Type="http://schemas.openxmlformats.org/officeDocument/2006/relationships/image" Target="../media/image128.png"/><Relationship Id="rId127" Type="http://schemas.openxmlformats.org/officeDocument/2006/relationships/image" Target="../media/image127.wmf"/><Relationship Id="rId126" Type="http://schemas.openxmlformats.org/officeDocument/2006/relationships/image" Target="../media/image126.wmf"/><Relationship Id="rId125" Type="http://schemas.openxmlformats.org/officeDocument/2006/relationships/image" Target="../media/image125.wmf"/><Relationship Id="rId124" Type="http://schemas.openxmlformats.org/officeDocument/2006/relationships/image" Target="../media/image124.emf"/><Relationship Id="rId123" Type="http://schemas.openxmlformats.org/officeDocument/2006/relationships/image" Target="../media/image12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wmf"/><Relationship Id="rId12" Type="http://schemas.openxmlformats.org/officeDocument/2006/relationships/image" Target="../media/image13.emf"/><Relationship Id="rId119" Type="http://schemas.openxmlformats.org/officeDocument/2006/relationships/image" Target="../media/image119.wmf"/><Relationship Id="rId118" Type="http://schemas.openxmlformats.org/officeDocument/2006/relationships/image" Target="../media/image118.wmf"/><Relationship Id="rId117" Type="http://schemas.openxmlformats.org/officeDocument/2006/relationships/image" Target="../media/image117.wmf"/><Relationship Id="rId116" Type="http://schemas.openxmlformats.org/officeDocument/2006/relationships/image" Target="../media/image116.wmf"/><Relationship Id="rId115" Type="http://schemas.openxmlformats.org/officeDocument/2006/relationships/image" Target="../media/image115.wmf"/><Relationship Id="rId114" Type="http://schemas.openxmlformats.org/officeDocument/2006/relationships/image" Target="../media/image114.wmf"/><Relationship Id="rId113" Type="http://schemas.openxmlformats.org/officeDocument/2006/relationships/image" Target="../media/image113.wmf"/><Relationship Id="rId112" Type="http://schemas.openxmlformats.org/officeDocument/2006/relationships/image" Target="../media/image112.wmf"/><Relationship Id="rId111" Type="http://schemas.openxmlformats.org/officeDocument/2006/relationships/image" Target="../media/image111.wmf"/><Relationship Id="rId110" Type="http://schemas.openxmlformats.org/officeDocument/2006/relationships/image" Target="../media/image110.wmf"/><Relationship Id="rId11" Type="http://schemas.openxmlformats.org/officeDocument/2006/relationships/image" Target="../media/image12.emf"/><Relationship Id="rId109" Type="http://schemas.openxmlformats.org/officeDocument/2006/relationships/image" Target="../media/image109.wmf"/><Relationship Id="rId108" Type="http://schemas.openxmlformats.org/officeDocument/2006/relationships/image" Target="../media/image108.wmf"/><Relationship Id="rId107" Type="http://schemas.openxmlformats.org/officeDocument/2006/relationships/image" Target="../media/image107.wmf"/><Relationship Id="rId106" Type="http://schemas.openxmlformats.org/officeDocument/2006/relationships/image" Target="../media/image106.w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w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w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w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emf"/><Relationship Id="rId8" Type="http://schemas.openxmlformats.org/officeDocument/2006/relationships/image" Target="../media/image136.emf"/><Relationship Id="rId77" Type="http://schemas.openxmlformats.org/officeDocument/2006/relationships/image" Target="../media/image195.wmf"/><Relationship Id="rId76" Type="http://schemas.openxmlformats.org/officeDocument/2006/relationships/image" Target="../media/image194.wmf"/><Relationship Id="rId75" Type="http://schemas.openxmlformats.org/officeDocument/2006/relationships/image" Target="../media/image193.png"/><Relationship Id="rId74" Type="http://schemas.openxmlformats.org/officeDocument/2006/relationships/image" Target="../media/image192.png"/><Relationship Id="rId73" Type="http://schemas.openxmlformats.org/officeDocument/2006/relationships/image" Target="../media/image191.png"/><Relationship Id="rId72" Type="http://schemas.openxmlformats.org/officeDocument/2006/relationships/image" Target="../media/image190.wmf"/><Relationship Id="rId71" Type="http://schemas.openxmlformats.org/officeDocument/2006/relationships/image" Target="../media/image189.wmf"/><Relationship Id="rId70" Type="http://schemas.openxmlformats.org/officeDocument/2006/relationships/image" Target="../media/image188.wmf"/><Relationship Id="rId7" Type="http://schemas.openxmlformats.org/officeDocument/2006/relationships/image" Target="../media/image135.emf"/><Relationship Id="rId69" Type="http://schemas.openxmlformats.org/officeDocument/2006/relationships/image" Target="../media/image187.wmf"/><Relationship Id="rId68" Type="http://schemas.openxmlformats.org/officeDocument/2006/relationships/image" Target="../media/image186.wmf"/><Relationship Id="rId67" Type="http://schemas.openxmlformats.org/officeDocument/2006/relationships/image" Target="../media/image185.wmf"/><Relationship Id="rId66" Type="http://schemas.openxmlformats.org/officeDocument/2006/relationships/image" Target="../media/image184.wmf"/><Relationship Id="rId65" Type="http://schemas.openxmlformats.org/officeDocument/2006/relationships/image" Target="../media/image183.wmf"/><Relationship Id="rId64" Type="http://schemas.openxmlformats.org/officeDocument/2006/relationships/image" Target="../media/image182.wmf"/><Relationship Id="rId63" Type="http://schemas.openxmlformats.org/officeDocument/2006/relationships/image" Target="../media/image181.wmf"/><Relationship Id="rId62" Type="http://schemas.openxmlformats.org/officeDocument/2006/relationships/image" Target="../media/image180.wmf"/><Relationship Id="rId61" Type="http://schemas.openxmlformats.org/officeDocument/2006/relationships/image" Target="../media/image179.wmf"/><Relationship Id="rId60" Type="http://schemas.openxmlformats.org/officeDocument/2006/relationships/image" Target="../media/image178.wmf"/><Relationship Id="rId6" Type="http://schemas.openxmlformats.org/officeDocument/2006/relationships/image" Target="../media/image33.emf"/><Relationship Id="rId59" Type="http://schemas.openxmlformats.org/officeDocument/2006/relationships/image" Target="../media/image35.emf"/><Relationship Id="rId58" Type="http://schemas.openxmlformats.org/officeDocument/2006/relationships/image" Target="../media/image177.wmf"/><Relationship Id="rId57" Type="http://schemas.openxmlformats.org/officeDocument/2006/relationships/image" Target="../media/image176.wmf"/><Relationship Id="rId56" Type="http://schemas.openxmlformats.org/officeDocument/2006/relationships/image" Target="../media/image175.wmf"/><Relationship Id="rId55" Type="http://schemas.openxmlformats.org/officeDocument/2006/relationships/image" Target="../media/image120.wmf"/><Relationship Id="rId54" Type="http://schemas.openxmlformats.org/officeDocument/2006/relationships/image" Target="../media/image174.wmf"/><Relationship Id="rId53" Type="http://schemas.openxmlformats.org/officeDocument/2006/relationships/image" Target="../media/image173.wmf"/><Relationship Id="rId52" Type="http://schemas.openxmlformats.org/officeDocument/2006/relationships/image" Target="../media/image172.wmf"/><Relationship Id="rId51" Type="http://schemas.openxmlformats.org/officeDocument/2006/relationships/image" Target="../media/image171.wmf"/><Relationship Id="rId50" Type="http://schemas.openxmlformats.org/officeDocument/2006/relationships/image" Target="../media/image170.wmf"/><Relationship Id="rId5" Type="http://schemas.openxmlformats.org/officeDocument/2006/relationships/image" Target="../media/image134.emf"/><Relationship Id="rId49" Type="http://schemas.openxmlformats.org/officeDocument/2006/relationships/image" Target="../media/image169.wmf"/><Relationship Id="rId48" Type="http://schemas.openxmlformats.org/officeDocument/2006/relationships/image" Target="../media/image168.wmf"/><Relationship Id="rId47" Type="http://schemas.openxmlformats.org/officeDocument/2006/relationships/image" Target="../media/image167.wmf"/><Relationship Id="rId46" Type="http://schemas.openxmlformats.org/officeDocument/2006/relationships/image" Target="../media/image40.emf"/><Relationship Id="rId45" Type="http://schemas.openxmlformats.org/officeDocument/2006/relationships/image" Target="../media/image5.emf"/><Relationship Id="rId44" Type="http://schemas.openxmlformats.org/officeDocument/2006/relationships/image" Target="../media/image166.wmf"/><Relationship Id="rId43" Type="http://schemas.openxmlformats.org/officeDocument/2006/relationships/image" Target="../media/image165.wmf"/><Relationship Id="rId42" Type="http://schemas.openxmlformats.org/officeDocument/2006/relationships/image" Target="../media/image164.wmf"/><Relationship Id="rId41" Type="http://schemas.openxmlformats.org/officeDocument/2006/relationships/image" Target="../media/image163.emf"/><Relationship Id="rId40" Type="http://schemas.openxmlformats.org/officeDocument/2006/relationships/image" Target="../media/image162.emf"/><Relationship Id="rId4" Type="http://schemas.openxmlformats.org/officeDocument/2006/relationships/image" Target="../media/image133.emf"/><Relationship Id="rId39" Type="http://schemas.openxmlformats.org/officeDocument/2006/relationships/image" Target="../media/image161.wmf"/><Relationship Id="rId38" Type="http://schemas.openxmlformats.org/officeDocument/2006/relationships/image" Target="../media/image160.wmf"/><Relationship Id="rId37" Type="http://schemas.openxmlformats.org/officeDocument/2006/relationships/image" Target="../media/image54.wmf"/><Relationship Id="rId36" Type="http://schemas.openxmlformats.org/officeDocument/2006/relationships/image" Target="../media/image55.jpeg"/><Relationship Id="rId35" Type="http://schemas.openxmlformats.org/officeDocument/2006/relationships/image" Target="../media/image159.wmf"/><Relationship Id="rId34" Type="http://schemas.openxmlformats.org/officeDocument/2006/relationships/image" Target="../media/image158.wmf"/><Relationship Id="rId33" Type="http://schemas.openxmlformats.org/officeDocument/2006/relationships/image" Target="../media/image157.wmf"/><Relationship Id="rId32" Type="http://schemas.openxmlformats.org/officeDocument/2006/relationships/image" Target="../media/image156.wmf"/><Relationship Id="rId31" Type="http://schemas.openxmlformats.org/officeDocument/2006/relationships/image" Target="../media/image155.wmf"/><Relationship Id="rId30" Type="http://schemas.openxmlformats.org/officeDocument/2006/relationships/image" Target="../media/image154.wmf"/><Relationship Id="rId3" Type="http://schemas.openxmlformats.org/officeDocument/2006/relationships/image" Target="../media/image132.emf"/><Relationship Id="rId29" Type="http://schemas.openxmlformats.org/officeDocument/2006/relationships/image" Target="../media/image53.wmf"/><Relationship Id="rId28" Type="http://schemas.openxmlformats.org/officeDocument/2006/relationships/image" Target="../media/image52.wmf"/><Relationship Id="rId27" Type="http://schemas.openxmlformats.org/officeDocument/2006/relationships/image" Target="../media/image153.wmf"/><Relationship Id="rId26" Type="http://schemas.openxmlformats.org/officeDocument/2006/relationships/image" Target="../media/image152.wmf"/><Relationship Id="rId25" Type="http://schemas.openxmlformats.org/officeDocument/2006/relationships/image" Target="../media/image151.emf"/><Relationship Id="rId24" Type="http://schemas.openxmlformats.org/officeDocument/2006/relationships/image" Target="../media/image150.wmf"/><Relationship Id="rId23" Type="http://schemas.openxmlformats.org/officeDocument/2006/relationships/image" Target="../media/image149.wmf"/><Relationship Id="rId22" Type="http://schemas.openxmlformats.org/officeDocument/2006/relationships/image" Target="../media/image148.wmf"/><Relationship Id="rId21" Type="http://schemas.openxmlformats.org/officeDocument/2006/relationships/image" Target="../media/image129.wmf"/><Relationship Id="rId20" Type="http://schemas.openxmlformats.org/officeDocument/2006/relationships/image" Target="../media/image147.wmf"/><Relationship Id="rId2" Type="http://schemas.openxmlformats.org/officeDocument/2006/relationships/image" Target="../media/image131.emf"/><Relationship Id="rId19" Type="http://schemas.openxmlformats.org/officeDocument/2006/relationships/image" Target="../media/image146.wmf"/><Relationship Id="rId18" Type="http://schemas.openxmlformats.org/officeDocument/2006/relationships/image" Target="../media/image145.wmf"/><Relationship Id="rId17" Type="http://schemas.openxmlformats.org/officeDocument/2006/relationships/image" Target="../media/image144.wmf"/><Relationship Id="rId16" Type="http://schemas.openxmlformats.org/officeDocument/2006/relationships/image" Target="../media/image143.wmf"/><Relationship Id="rId15" Type="http://schemas.openxmlformats.org/officeDocument/2006/relationships/image" Target="../media/image142.wmf"/><Relationship Id="rId14" Type="http://schemas.openxmlformats.org/officeDocument/2006/relationships/image" Target="../media/image141.wmf"/><Relationship Id="rId13" Type="http://schemas.openxmlformats.org/officeDocument/2006/relationships/image" Target="../media/image140.wmf"/><Relationship Id="rId12" Type="http://schemas.openxmlformats.org/officeDocument/2006/relationships/image" Target="../media/image139.wmf"/><Relationship Id="rId11" Type="http://schemas.openxmlformats.org/officeDocument/2006/relationships/image" Target="../media/image138.wmf"/><Relationship Id="rId10" Type="http://schemas.openxmlformats.org/officeDocument/2006/relationships/image" Target="../media/image137.wmf"/><Relationship Id="rId1" Type="http://schemas.openxmlformats.org/officeDocument/2006/relationships/image" Target="../media/image130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wmf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7.wmf"/><Relationship Id="rId8" Type="http://schemas.openxmlformats.org/officeDocument/2006/relationships/image" Target="../media/image26.emf"/><Relationship Id="rId77" Type="http://schemas.openxmlformats.org/officeDocument/2006/relationships/image" Target="../media/image209.png"/><Relationship Id="rId76" Type="http://schemas.openxmlformats.org/officeDocument/2006/relationships/image" Target="../media/image208.png"/><Relationship Id="rId75" Type="http://schemas.openxmlformats.org/officeDocument/2006/relationships/image" Target="../media/image207.wmf"/><Relationship Id="rId74" Type="http://schemas.openxmlformats.org/officeDocument/2006/relationships/image" Target="../media/image206.wmf"/><Relationship Id="rId73" Type="http://schemas.openxmlformats.org/officeDocument/2006/relationships/image" Target="../media/image205.wmf"/><Relationship Id="rId72" Type="http://schemas.openxmlformats.org/officeDocument/2006/relationships/image" Target="../media/image204.wmf"/><Relationship Id="rId71" Type="http://schemas.openxmlformats.org/officeDocument/2006/relationships/image" Target="../media/image203.wmf"/><Relationship Id="rId70" Type="http://schemas.openxmlformats.org/officeDocument/2006/relationships/image" Target="../media/image202.wmf"/><Relationship Id="rId7" Type="http://schemas.openxmlformats.org/officeDocument/2006/relationships/image" Target="../media/image136.emf"/><Relationship Id="rId69" Type="http://schemas.openxmlformats.org/officeDocument/2006/relationships/image" Target="../media/image201.wmf"/><Relationship Id="rId68" Type="http://schemas.openxmlformats.org/officeDocument/2006/relationships/image" Target="../media/image200.wmf"/><Relationship Id="rId67" Type="http://schemas.openxmlformats.org/officeDocument/2006/relationships/image" Target="../media/image199.wmf"/><Relationship Id="rId66" Type="http://schemas.openxmlformats.org/officeDocument/2006/relationships/image" Target="../media/image198.wmf"/><Relationship Id="rId65" Type="http://schemas.openxmlformats.org/officeDocument/2006/relationships/image" Target="../media/image197.wmf"/><Relationship Id="rId64" Type="http://schemas.openxmlformats.org/officeDocument/2006/relationships/image" Target="../media/image196.wmf"/><Relationship Id="rId63" Type="http://schemas.openxmlformats.org/officeDocument/2006/relationships/image" Target="../media/image195.wmf"/><Relationship Id="rId62" Type="http://schemas.openxmlformats.org/officeDocument/2006/relationships/image" Target="../media/image194.wmf"/><Relationship Id="rId61" Type="http://schemas.openxmlformats.org/officeDocument/2006/relationships/image" Target="../media/image193.png"/><Relationship Id="rId60" Type="http://schemas.openxmlformats.org/officeDocument/2006/relationships/image" Target="../media/image192.png"/><Relationship Id="rId6" Type="http://schemas.openxmlformats.org/officeDocument/2006/relationships/image" Target="../media/image135.emf"/><Relationship Id="rId59" Type="http://schemas.openxmlformats.org/officeDocument/2006/relationships/image" Target="../media/image191.png"/><Relationship Id="rId58" Type="http://schemas.openxmlformats.org/officeDocument/2006/relationships/image" Target="../media/image185.wmf"/><Relationship Id="rId57" Type="http://schemas.openxmlformats.org/officeDocument/2006/relationships/image" Target="../media/image184.wmf"/><Relationship Id="rId56" Type="http://schemas.openxmlformats.org/officeDocument/2006/relationships/image" Target="../media/image181.wmf"/><Relationship Id="rId55" Type="http://schemas.openxmlformats.org/officeDocument/2006/relationships/image" Target="../media/image180.wmf"/><Relationship Id="rId54" Type="http://schemas.openxmlformats.org/officeDocument/2006/relationships/image" Target="../media/image179.wmf"/><Relationship Id="rId53" Type="http://schemas.openxmlformats.org/officeDocument/2006/relationships/image" Target="../media/image178.wmf"/><Relationship Id="rId52" Type="http://schemas.openxmlformats.org/officeDocument/2006/relationships/image" Target="../media/image35.emf"/><Relationship Id="rId51" Type="http://schemas.openxmlformats.org/officeDocument/2006/relationships/image" Target="../media/image177.wmf"/><Relationship Id="rId50" Type="http://schemas.openxmlformats.org/officeDocument/2006/relationships/image" Target="../media/image176.wmf"/><Relationship Id="rId5" Type="http://schemas.openxmlformats.org/officeDocument/2006/relationships/image" Target="../media/image33.emf"/><Relationship Id="rId49" Type="http://schemas.openxmlformats.org/officeDocument/2006/relationships/image" Target="../media/image175.wmf"/><Relationship Id="rId48" Type="http://schemas.openxmlformats.org/officeDocument/2006/relationships/image" Target="../media/image120.wmf"/><Relationship Id="rId47" Type="http://schemas.openxmlformats.org/officeDocument/2006/relationships/image" Target="../media/image174.wmf"/><Relationship Id="rId46" Type="http://schemas.openxmlformats.org/officeDocument/2006/relationships/image" Target="../media/image173.wmf"/><Relationship Id="rId45" Type="http://schemas.openxmlformats.org/officeDocument/2006/relationships/image" Target="../media/image172.wmf"/><Relationship Id="rId44" Type="http://schemas.openxmlformats.org/officeDocument/2006/relationships/image" Target="../media/image170.wmf"/><Relationship Id="rId43" Type="http://schemas.openxmlformats.org/officeDocument/2006/relationships/image" Target="../media/image169.wmf"/><Relationship Id="rId42" Type="http://schemas.openxmlformats.org/officeDocument/2006/relationships/image" Target="../media/image168.wmf"/><Relationship Id="rId41" Type="http://schemas.openxmlformats.org/officeDocument/2006/relationships/image" Target="../media/image167.wmf"/><Relationship Id="rId40" Type="http://schemas.openxmlformats.org/officeDocument/2006/relationships/image" Target="../media/image40.emf"/><Relationship Id="rId4" Type="http://schemas.openxmlformats.org/officeDocument/2006/relationships/image" Target="../media/image134.emf"/><Relationship Id="rId39" Type="http://schemas.openxmlformats.org/officeDocument/2006/relationships/image" Target="../media/image5.emf"/><Relationship Id="rId38" Type="http://schemas.openxmlformats.org/officeDocument/2006/relationships/image" Target="../media/image166.wmf"/><Relationship Id="rId37" Type="http://schemas.openxmlformats.org/officeDocument/2006/relationships/image" Target="../media/image165.wmf"/><Relationship Id="rId36" Type="http://schemas.openxmlformats.org/officeDocument/2006/relationships/image" Target="../media/image164.wmf"/><Relationship Id="rId35" Type="http://schemas.openxmlformats.org/officeDocument/2006/relationships/image" Target="../media/image163.emf"/><Relationship Id="rId34" Type="http://schemas.openxmlformats.org/officeDocument/2006/relationships/image" Target="../media/image162.emf"/><Relationship Id="rId33" Type="http://schemas.openxmlformats.org/officeDocument/2006/relationships/image" Target="../media/image161.wmf"/><Relationship Id="rId32" Type="http://schemas.openxmlformats.org/officeDocument/2006/relationships/image" Target="../media/image160.wmf"/><Relationship Id="rId31" Type="http://schemas.openxmlformats.org/officeDocument/2006/relationships/image" Target="../media/image54.wmf"/><Relationship Id="rId30" Type="http://schemas.openxmlformats.org/officeDocument/2006/relationships/image" Target="../media/image55.jpeg"/><Relationship Id="rId3" Type="http://schemas.openxmlformats.org/officeDocument/2006/relationships/image" Target="../media/image133.emf"/><Relationship Id="rId29" Type="http://schemas.openxmlformats.org/officeDocument/2006/relationships/image" Target="../media/image159.wmf"/><Relationship Id="rId28" Type="http://schemas.openxmlformats.org/officeDocument/2006/relationships/image" Target="../media/image158.wmf"/><Relationship Id="rId27" Type="http://schemas.openxmlformats.org/officeDocument/2006/relationships/image" Target="../media/image157.wmf"/><Relationship Id="rId26" Type="http://schemas.openxmlformats.org/officeDocument/2006/relationships/image" Target="../media/image156.wmf"/><Relationship Id="rId25" Type="http://schemas.openxmlformats.org/officeDocument/2006/relationships/image" Target="../media/image155.wmf"/><Relationship Id="rId24" Type="http://schemas.openxmlformats.org/officeDocument/2006/relationships/image" Target="../media/image154.wmf"/><Relationship Id="rId23" Type="http://schemas.openxmlformats.org/officeDocument/2006/relationships/image" Target="../media/image53.wmf"/><Relationship Id="rId22" Type="http://schemas.openxmlformats.org/officeDocument/2006/relationships/image" Target="../media/image52.wmf"/><Relationship Id="rId21" Type="http://schemas.openxmlformats.org/officeDocument/2006/relationships/image" Target="../media/image153.wmf"/><Relationship Id="rId20" Type="http://schemas.openxmlformats.org/officeDocument/2006/relationships/image" Target="../media/image152.wmf"/><Relationship Id="rId2" Type="http://schemas.openxmlformats.org/officeDocument/2006/relationships/image" Target="../media/image132.emf"/><Relationship Id="rId19" Type="http://schemas.openxmlformats.org/officeDocument/2006/relationships/image" Target="../media/image151.emf"/><Relationship Id="rId18" Type="http://schemas.openxmlformats.org/officeDocument/2006/relationships/image" Target="../media/image150.wmf"/><Relationship Id="rId17" Type="http://schemas.openxmlformats.org/officeDocument/2006/relationships/image" Target="../media/image149.wmf"/><Relationship Id="rId16" Type="http://schemas.openxmlformats.org/officeDocument/2006/relationships/image" Target="../media/image148.wmf"/><Relationship Id="rId15" Type="http://schemas.openxmlformats.org/officeDocument/2006/relationships/image" Target="../media/image146.wmf"/><Relationship Id="rId14" Type="http://schemas.openxmlformats.org/officeDocument/2006/relationships/image" Target="../media/image145.wmf"/><Relationship Id="rId13" Type="http://schemas.openxmlformats.org/officeDocument/2006/relationships/image" Target="../media/image143.wmf"/><Relationship Id="rId12" Type="http://schemas.openxmlformats.org/officeDocument/2006/relationships/image" Target="../media/image141.wmf"/><Relationship Id="rId11" Type="http://schemas.openxmlformats.org/officeDocument/2006/relationships/image" Target="../media/image140.wmf"/><Relationship Id="rId10" Type="http://schemas.openxmlformats.org/officeDocument/2006/relationships/image" Target="../media/image138.wmf"/><Relationship Id="rId1" Type="http://schemas.openxmlformats.org/officeDocument/2006/relationships/image" Target="../media/image13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0.wmf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2.wmf"/><Relationship Id="rId8" Type="http://schemas.openxmlformats.org/officeDocument/2006/relationships/image" Target="../media/image211.png"/><Relationship Id="rId7" Type="http://schemas.openxmlformats.org/officeDocument/2006/relationships/image" Target="../media/image35.emf"/><Relationship Id="rId6" Type="http://schemas.openxmlformats.org/officeDocument/2006/relationships/image" Target="../media/image165.wmf"/><Relationship Id="rId54" Type="http://schemas.openxmlformats.org/officeDocument/2006/relationships/image" Target="../media/image246.png"/><Relationship Id="rId53" Type="http://schemas.openxmlformats.org/officeDocument/2006/relationships/image" Target="../media/image245.wmf"/><Relationship Id="rId52" Type="http://schemas.openxmlformats.org/officeDocument/2006/relationships/image" Target="../media/image244.emf"/><Relationship Id="rId51" Type="http://schemas.openxmlformats.org/officeDocument/2006/relationships/image" Target="../media/image243.emf"/><Relationship Id="rId50" Type="http://schemas.openxmlformats.org/officeDocument/2006/relationships/image" Target="../media/image242.emf"/><Relationship Id="rId5" Type="http://schemas.openxmlformats.org/officeDocument/2006/relationships/image" Target="../media/image26.emf"/><Relationship Id="rId49" Type="http://schemas.openxmlformats.org/officeDocument/2006/relationships/image" Target="../media/image241.emf"/><Relationship Id="rId48" Type="http://schemas.openxmlformats.org/officeDocument/2006/relationships/image" Target="../media/image240.emf"/><Relationship Id="rId47" Type="http://schemas.openxmlformats.org/officeDocument/2006/relationships/image" Target="../media/image49.emf"/><Relationship Id="rId46" Type="http://schemas.openxmlformats.org/officeDocument/2006/relationships/image" Target="../media/image210.wmf"/><Relationship Id="rId45" Type="http://schemas.openxmlformats.org/officeDocument/2006/relationships/image" Target="../media/image239.wmf"/><Relationship Id="rId44" Type="http://schemas.openxmlformats.org/officeDocument/2006/relationships/image" Target="../media/image238.wmf"/><Relationship Id="rId43" Type="http://schemas.openxmlformats.org/officeDocument/2006/relationships/image" Target="../media/image237.wmf"/><Relationship Id="rId42" Type="http://schemas.openxmlformats.org/officeDocument/2006/relationships/image" Target="../media/image163.emf"/><Relationship Id="rId41" Type="http://schemas.openxmlformats.org/officeDocument/2006/relationships/image" Target="../media/image236.wmf"/><Relationship Id="rId40" Type="http://schemas.openxmlformats.org/officeDocument/2006/relationships/image" Target="../media/image131.emf"/><Relationship Id="rId4" Type="http://schemas.openxmlformats.org/officeDocument/2006/relationships/image" Target="../media/image55.jpeg"/><Relationship Id="rId39" Type="http://schemas.openxmlformats.org/officeDocument/2006/relationships/image" Target="../media/image235.wmf"/><Relationship Id="rId38" Type="http://schemas.openxmlformats.org/officeDocument/2006/relationships/image" Target="../media/image234.wmf"/><Relationship Id="rId37" Type="http://schemas.openxmlformats.org/officeDocument/2006/relationships/image" Target="../media/image233.wmf"/><Relationship Id="rId36" Type="http://schemas.openxmlformats.org/officeDocument/2006/relationships/image" Target="../media/image232.wmf"/><Relationship Id="rId35" Type="http://schemas.openxmlformats.org/officeDocument/2006/relationships/image" Target="../media/image231.wmf"/><Relationship Id="rId34" Type="http://schemas.openxmlformats.org/officeDocument/2006/relationships/image" Target="../media/image230.wmf"/><Relationship Id="rId33" Type="http://schemas.openxmlformats.org/officeDocument/2006/relationships/image" Target="../media/image229.wmf"/><Relationship Id="rId32" Type="http://schemas.openxmlformats.org/officeDocument/2006/relationships/image" Target="../media/image228.wmf"/><Relationship Id="rId31" Type="http://schemas.openxmlformats.org/officeDocument/2006/relationships/image" Target="../media/image227.wmf"/><Relationship Id="rId30" Type="http://schemas.openxmlformats.org/officeDocument/2006/relationships/image" Target="../media/image226.wmf"/><Relationship Id="rId3" Type="http://schemas.openxmlformats.org/officeDocument/2006/relationships/image" Target="../media/image155.wmf"/><Relationship Id="rId29" Type="http://schemas.openxmlformats.org/officeDocument/2006/relationships/image" Target="../media/image225.wmf"/><Relationship Id="rId28" Type="http://schemas.openxmlformats.org/officeDocument/2006/relationships/image" Target="../media/image224.wmf"/><Relationship Id="rId27" Type="http://schemas.openxmlformats.org/officeDocument/2006/relationships/image" Target="../media/image223.wmf"/><Relationship Id="rId26" Type="http://schemas.openxmlformats.org/officeDocument/2006/relationships/image" Target="../media/image222.wmf"/><Relationship Id="rId25" Type="http://schemas.openxmlformats.org/officeDocument/2006/relationships/image" Target="../media/image221.wmf"/><Relationship Id="rId24" Type="http://schemas.openxmlformats.org/officeDocument/2006/relationships/image" Target="../media/image220.wmf"/><Relationship Id="rId23" Type="http://schemas.openxmlformats.org/officeDocument/2006/relationships/image" Target="../media/image219.wmf"/><Relationship Id="rId22" Type="http://schemas.openxmlformats.org/officeDocument/2006/relationships/image" Target="../media/image218.wmf"/><Relationship Id="rId21" Type="http://schemas.openxmlformats.org/officeDocument/2006/relationships/image" Target="../media/image217.wmf"/><Relationship Id="rId20" Type="http://schemas.openxmlformats.org/officeDocument/2006/relationships/image" Target="../media/image216.wmf"/><Relationship Id="rId2" Type="http://schemas.openxmlformats.org/officeDocument/2006/relationships/image" Target="../media/image154.wmf"/><Relationship Id="rId19" Type="http://schemas.openxmlformats.org/officeDocument/2006/relationships/image" Target="../media/image157.wmf"/><Relationship Id="rId18" Type="http://schemas.openxmlformats.org/officeDocument/2006/relationships/image" Target="../media/image156.wmf"/><Relationship Id="rId17" Type="http://schemas.openxmlformats.org/officeDocument/2006/relationships/image" Target="../media/image5.emf"/><Relationship Id="rId16" Type="http://schemas.openxmlformats.org/officeDocument/2006/relationships/image" Target="../media/image215.wmf"/><Relationship Id="rId15" Type="http://schemas.openxmlformats.org/officeDocument/2006/relationships/image" Target="../media/image161.wmf"/><Relationship Id="rId14" Type="http://schemas.openxmlformats.org/officeDocument/2006/relationships/image" Target="../media/image160.wmf"/><Relationship Id="rId13" Type="http://schemas.openxmlformats.org/officeDocument/2006/relationships/image" Target="../media/image54.wmf"/><Relationship Id="rId12" Type="http://schemas.openxmlformats.org/officeDocument/2006/relationships/image" Target="../media/image53.wmf"/><Relationship Id="rId11" Type="http://schemas.openxmlformats.org/officeDocument/2006/relationships/image" Target="../media/image214.wmf"/><Relationship Id="rId10" Type="http://schemas.openxmlformats.org/officeDocument/2006/relationships/image" Target="../media/image213.wmf"/><Relationship Id="rId1" Type="http://schemas.openxmlformats.org/officeDocument/2006/relationships/image" Target="../media/image3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164465</xdr:colOff>
      <xdr:row>5</xdr:row>
      <xdr:rowOff>235585</xdr:rowOff>
    </xdr:from>
    <xdr:to>
      <xdr:col>3</xdr:col>
      <xdr:colOff>601345</xdr:colOff>
      <xdr:row>11</xdr:row>
      <xdr:rowOff>196215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4465" y="2350135"/>
          <a:ext cx="1970405" cy="377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66675</xdr:colOff>
      <xdr:row>135</xdr:row>
      <xdr:rowOff>115570</xdr:rowOff>
    </xdr:from>
    <xdr:to>
      <xdr:col>16</xdr:col>
      <xdr:colOff>496285</xdr:colOff>
      <xdr:row>135</xdr:row>
      <xdr:rowOff>378581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02212775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153035</xdr:colOff>
      <xdr:row>128</xdr:row>
      <xdr:rowOff>94615</xdr:rowOff>
    </xdr:from>
    <xdr:to>
      <xdr:col>16</xdr:col>
      <xdr:colOff>389517</xdr:colOff>
      <xdr:row>128</xdr:row>
      <xdr:rowOff>416133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9182735" y="9864026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168910</xdr:colOff>
      <xdr:row>154</xdr:row>
      <xdr:rowOff>116205</xdr:rowOff>
    </xdr:from>
    <xdr:to>
      <xdr:col>16</xdr:col>
      <xdr:colOff>413385</xdr:colOff>
      <xdr:row>154</xdr:row>
      <xdr:rowOff>440055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9198610" y="111853345"/>
          <a:ext cx="2444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180340</xdr:colOff>
      <xdr:row>137</xdr:row>
      <xdr:rowOff>126365</xdr:rowOff>
    </xdr:from>
    <xdr:to>
      <xdr:col>16</xdr:col>
      <xdr:colOff>370200</xdr:colOff>
      <xdr:row>137</xdr:row>
      <xdr:rowOff>427432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9210040" y="10323830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186055</xdr:colOff>
      <xdr:row>136</xdr:row>
      <xdr:rowOff>94615</xdr:rowOff>
    </xdr:from>
    <xdr:to>
      <xdr:col>16</xdr:col>
      <xdr:colOff>371259</xdr:colOff>
      <xdr:row>136</xdr:row>
      <xdr:rowOff>428990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9215755" y="102699185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167</xdr:row>
      <xdr:rowOff>171450</xdr:rowOff>
    </xdr:from>
    <xdr:to>
      <xdr:col>16</xdr:col>
      <xdr:colOff>490220</xdr:colOff>
      <xdr:row>167</xdr:row>
      <xdr:rowOff>418465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5900" y="11850433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186055</xdr:colOff>
      <xdr:row>178</xdr:row>
      <xdr:rowOff>88900</xdr:rowOff>
    </xdr:from>
    <xdr:to>
      <xdr:col>16</xdr:col>
      <xdr:colOff>387429</xdr:colOff>
      <xdr:row>178</xdr:row>
      <xdr:rowOff>404691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9215755" y="124282835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93980</xdr:colOff>
      <xdr:row>182</xdr:row>
      <xdr:rowOff>146050</xdr:rowOff>
    </xdr:from>
    <xdr:to>
      <xdr:col>16</xdr:col>
      <xdr:colOff>479425</xdr:colOff>
      <xdr:row>182</xdr:row>
      <xdr:rowOff>401320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9123680" y="126369445"/>
          <a:ext cx="385445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102235</xdr:colOff>
      <xdr:row>177</xdr:row>
      <xdr:rowOff>127000</xdr:rowOff>
    </xdr:from>
    <xdr:to>
      <xdr:col>16</xdr:col>
      <xdr:colOff>495496</xdr:colOff>
      <xdr:row>177</xdr:row>
      <xdr:rowOff>420962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9131935" y="123533535"/>
          <a:ext cx="393065" cy="2933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129</xdr:row>
      <xdr:rowOff>83820</xdr:rowOff>
    </xdr:from>
    <xdr:to>
      <xdr:col>16</xdr:col>
      <xdr:colOff>400114</xdr:colOff>
      <xdr:row>129</xdr:row>
      <xdr:rowOff>407581</xdr:rowOff>
    </xdr:to>
    <xdr:pic>
      <xdr:nvPicPr>
        <xdr:cNvPr id="19" name="Picture 17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9180195" y="99136835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111760</xdr:colOff>
      <xdr:row>185</xdr:row>
      <xdr:rowOff>117475</xdr:rowOff>
    </xdr:from>
    <xdr:to>
      <xdr:col>16</xdr:col>
      <xdr:colOff>419100</xdr:colOff>
      <xdr:row>185</xdr:row>
      <xdr:rowOff>393065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9141460" y="127862965"/>
          <a:ext cx="307340" cy="2755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155575</xdr:colOff>
      <xdr:row>127</xdr:row>
      <xdr:rowOff>73025</xdr:rowOff>
    </xdr:from>
    <xdr:to>
      <xdr:col>16</xdr:col>
      <xdr:colOff>392057</xdr:colOff>
      <xdr:row>127</xdr:row>
      <xdr:rowOff>394543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9185275" y="9811131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82550</xdr:colOff>
      <xdr:row>149</xdr:row>
      <xdr:rowOff>123190</xdr:rowOff>
    </xdr:from>
    <xdr:to>
      <xdr:col>16</xdr:col>
      <xdr:colOff>448896</xdr:colOff>
      <xdr:row>149</xdr:row>
      <xdr:rowOff>426751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9112250" y="10932350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128270</xdr:colOff>
      <xdr:row>161</xdr:row>
      <xdr:rowOff>116205</xdr:rowOff>
    </xdr:from>
    <xdr:to>
      <xdr:col>16</xdr:col>
      <xdr:colOff>430443</xdr:colOff>
      <xdr:row>161</xdr:row>
      <xdr:rowOff>441588</xdr:rowOff>
    </xdr:to>
    <xdr:pic>
      <xdr:nvPicPr>
        <xdr:cNvPr id="67" name="Picture 21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9157970" y="11540490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123825</xdr:colOff>
      <xdr:row>159</xdr:row>
      <xdr:rowOff>73660</xdr:rowOff>
    </xdr:from>
    <xdr:to>
      <xdr:col>16</xdr:col>
      <xdr:colOff>425998</xdr:colOff>
      <xdr:row>159</xdr:row>
      <xdr:rowOff>399043</xdr:rowOff>
    </xdr:to>
    <xdr:pic>
      <xdr:nvPicPr>
        <xdr:cNvPr id="75" name="Picture 21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9153525" y="114347625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143510</xdr:colOff>
      <xdr:row>162</xdr:row>
      <xdr:rowOff>147955</xdr:rowOff>
    </xdr:from>
    <xdr:to>
      <xdr:col>16</xdr:col>
      <xdr:colOff>377534</xdr:colOff>
      <xdr:row>162</xdr:row>
      <xdr:rowOff>399955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9173210" y="11594401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164</xdr:row>
      <xdr:rowOff>104775</xdr:rowOff>
    </xdr:from>
    <xdr:to>
      <xdr:col>16</xdr:col>
      <xdr:colOff>424180</xdr:colOff>
      <xdr:row>164</xdr:row>
      <xdr:rowOff>393065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9147810" y="116915565"/>
          <a:ext cx="30607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92710</xdr:colOff>
      <xdr:row>165</xdr:row>
      <xdr:rowOff>104775</xdr:rowOff>
    </xdr:from>
    <xdr:to>
      <xdr:col>16</xdr:col>
      <xdr:colOff>486410</xdr:colOff>
      <xdr:row>165</xdr:row>
      <xdr:rowOff>351155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9122410" y="117422930"/>
          <a:ext cx="39370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86995</xdr:colOff>
      <xdr:row>163</xdr:row>
      <xdr:rowOff>85725</xdr:rowOff>
    </xdr:from>
    <xdr:to>
      <xdr:col>16</xdr:col>
      <xdr:colOff>469265</xdr:colOff>
      <xdr:row>163</xdr:row>
      <xdr:rowOff>358140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9116695" y="116389150"/>
          <a:ext cx="382270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153035</xdr:colOff>
      <xdr:row>28</xdr:row>
      <xdr:rowOff>114935</xdr:rowOff>
    </xdr:from>
    <xdr:to>
      <xdr:col>16</xdr:col>
      <xdr:colOff>414564</xdr:colOff>
      <xdr:row>28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9182735" y="2385123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37</xdr:row>
      <xdr:rowOff>101600</xdr:rowOff>
    </xdr:from>
    <xdr:to>
      <xdr:col>16</xdr:col>
      <xdr:colOff>495935</xdr:colOff>
      <xdr:row>37</xdr:row>
      <xdr:rowOff>425450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43365" y="28901390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177800</xdr:colOff>
      <xdr:row>34</xdr:row>
      <xdr:rowOff>84455</xdr:rowOff>
    </xdr:from>
    <xdr:to>
      <xdr:col>16</xdr:col>
      <xdr:colOff>371764</xdr:colOff>
      <xdr:row>34</xdr:row>
      <xdr:rowOff>389255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20" cstate="print"/>
        <a:srcRect l="17042" t="17911" r="16685"/>
        <a:stretch>
          <a:fillRect/>
        </a:stretch>
      </xdr:blipFill>
      <xdr:spPr>
        <a:xfrm>
          <a:off x="9207500" y="2736215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35</xdr:row>
      <xdr:rowOff>85090</xdr:rowOff>
    </xdr:from>
    <xdr:to>
      <xdr:col>16</xdr:col>
      <xdr:colOff>468631</xdr:colOff>
      <xdr:row>35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21" cstate="print"/>
        <a:srcRect r="-2500" b="26667"/>
        <a:stretch>
          <a:fillRect/>
        </a:stretch>
      </xdr:blipFill>
      <xdr:spPr>
        <a:xfrm>
          <a:off x="9107805" y="2787015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149225</xdr:colOff>
      <xdr:row>133</xdr:row>
      <xdr:rowOff>94615</xdr:rowOff>
    </xdr:from>
    <xdr:to>
      <xdr:col>16</xdr:col>
      <xdr:colOff>387350</xdr:colOff>
      <xdr:row>133</xdr:row>
      <xdr:rowOff>413703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9178925" y="10117709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149225</xdr:colOff>
      <xdr:row>134</xdr:row>
      <xdr:rowOff>62865</xdr:rowOff>
    </xdr:from>
    <xdr:to>
      <xdr:col>16</xdr:col>
      <xdr:colOff>387350</xdr:colOff>
      <xdr:row>134</xdr:row>
      <xdr:rowOff>381953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9178925" y="10165270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62</xdr:row>
      <xdr:rowOff>112395</xdr:rowOff>
    </xdr:from>
    <xdr:to>
      <xdr:col>16</xdr:col>
      <xdr:colOff>340360</xdr:colOff>
      <xdr:row>62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23" cstate="print"/>
        <a:srcRect l="25627" t="10168" r="18106" b="7204"/>
        <a:stretch>
          <a:fillRect/>
        </a:stretch>
      </xdr:blipFill>
      <xdr:spPr>
        <a:xfrm>
          <a:off x="9227185" y="5042598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212090</xdr:colOff>
      <xdr:row>61</xdr:row>
      <xdr:rowOff>114935</xdr:rowOff>
    </xdr:from>
    <xdr:to>
      <xdr:col>16</xdr:col>
      <xdr:colOff>412115</xdr:colOff>
      <xdr:row>61</xdr:row>
      <xdr:rowOff>391160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24" cstate="print"/>
        <a:srcRect l="28018" t="10330" r="7516" b="9505"/>
        <a:stretch>
          <a:fillRect/>
        </a:stretch>
      </xdr:blipFill>
      <xdr:spPr>
        <a:xfrm>
          <a:off x="9241790" y="4992116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59055</xdr:colOff>
      <xdr:row>198</xdr:row>
      <xdr:rowOff>88900</xdr:rowOff>
    </xdr:from>
    <xdr:to>
      <xdr:col>16</xdr:col>
      <xdr:colOff>487681</xdr:colOff>
      <xdr:row>198</xdr:row>
      <xdr:rowOff>400628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9088755" y="13392277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73025</xdr:colOff>
      <xdr:row>242</xdr:row>
      <xdr:rowOff>107950</xdr:rowOff>
    </xdr:from>
    <xdr:to>
      <xdr:col>16</xdr:col>
      <xdr:colOff>424718</xdr:colOff>
      <xdr:row>242</xdr:row>
      <xdr:rowOff>359950</xdr:rowOff>
    </xdr:to>
    <xdr:pic>
      <xdr:nvPicPr>
        <xdr:cNvPr id="133" name="Picture 7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9102725" y="161121725"/>
          <a:ext cx="35115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88265</xdr:colOff>
      <xdr:row>245</xdr:row>
      <xdr:rowOff>127000</xdr:rowOff>
    </xdr:from>
    <xdr:to>
      <xdr:col>16</xdr:col>
      <xdr:colOff>475834</xdr:colOff>
      <xdr:row>245</xdr:row>
      <xdr:rowOff>290689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9117965" y="162662870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116205</xdr:colOff>
      <xdr:row>246</xdr:row>
      <xdr:rowOff>107950</xdr:rowOff>
    </xdr:from>
    <xdr:to>
      <xdr:col>16</xdr:col>
      <xdr:colOff>424531</xdr:colOff>
      <xdr:row>246</xdr:row>
      <xdr:rowOff>367425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9145905" y="16315118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69850</xdr:colOff>
      <xdr:row>254</xdr:row>
      <xdr:rowOff>98425</xdr:rowOff>
    </xdr:from>
    <xdr:to>
      <xdr:col>16</xdr:col>
      <xdr:colOff>441249</xdr:colOff>
      <xdr:row>254</xdr:row>
      <xdr:rowOff>361781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9550" y="167200580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83185</xdr:colOff>
      <xdr:row>255</xdr:row>
      <xdr:rowOff>88900</xdr:rowOff>
    </xdr:from>
    <xdr:to>
      <xdr:col>16</xdr:col>
      <xdr:colOff>420224</xdr:colOff>
      <xdr:row>255</xdr:row>
      <xdr:rowOff>392204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12885" y="16769842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55245</xdr:colOff>
      <xdr:row>247</xdr:row>
      <xdr:rowOff>117475</xdr:rowOff>
    </xdr:from>
    <xdr:to>
      <xdr:col>16</xdr:col>
      <xdr:colOff>502187</xdr:colOff>
      <xdr:row>247</xdr:row>
      <xdr:rowOff>368880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9084945" y="163668075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67945</xdr:colOff>
      <xdr:row>227</xdr:row>
      <xdr:rowOff>127000</xdr:rowOff>
    </xdr:from>
    <xdr:to>
      <xdr:col>16</xdr:col>
      <xdr:colOff>506095</xdr:colOff>
      <xdr:row>227</xdr:row>
      <xdr:rowOff>344318</xdr:rowOff>
    </xdr:to>
    <xdr:pic>
      <xdr:nvPicPr>
        <xdr:cNvPr id="148" name="Picture 2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9097645" y="15191168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270</xdr:row>
      <xdr:rowOff>98425</xdr:rowOff>
    </xdr:from>
    <xdr:to>
      <xdr:col>16</xdr:col>
      <xdr:colOff>447239</xdr:colOff>
      <xdr:row>270</xdr:row>
      <xdr:rowOff>394028</xdr:rowOff>
    </xdr:to>
    <xdr:pic>
      <xdr:nvPicPr>
        <xdr:cNvPr id="150" name="Picture 23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9147810" y="17531842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248</xdr:row>
      <xdr:rowOff>107950</xdr:rowOff>
    </xdr:from>
    <xdr:to>
      <xdr:col>16</xdr:col>
      <xdr:colOff>471984</xdr:colOff>
      <xdr:row>248</xdr:row>
      <xdr:rowOff>335085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9182735" y="164165915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124460</xdr:colOff>
      <xdr:row>249</xdr:row>
      <xdr:rowOff>127000</xdr:rowOff>
    </xdr:from>
    <xdr:to>
      <xdr:col>16</xdr:col>
      <xdr:colOff>443409</xdr:colOff>
      <xdr:row>249</xdr:row>
      <xdr:rowOff>354135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9154160" y="164692330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262</xdr:row>
      <xdr:rowOff>136525</xdr:rowOff>
    </xdr:from>
    <xdr:to>
      <xdr:col>16</xdr:col>
      <xdr:colOff>404234</xdr:colOff>
      <xdr:row>262</xdr:row>
      <xdr:rowOff>388525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9162415" y="17129760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73025</xdr:colOff>
      <xdr:row>250</xdr:row>
      <xdr:rowOff>98425</xdr:rowOff>
    </xdr:from>
    <xdr:to>
      <xdr:col>16</xdr:col>
      <xdr:colOff>492125</xdr:colOff>
      <xdr:row>250</xdr:row>
      <xdr:rowOff>356037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9102725" y="165171120"/>
          <a:ext cx="419100" cy="2571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160655</xdr:colOff>
      <xdr:row>243</xdr:row>
      <xdr:rowOff>88900</xdr:rowOff>
    </xdr:from>
    <xdr:to>
      <xdr:col>16</xdr:col>
      <xdr:colOff>386080</xdr:colOff>
      <xdr:row>243</xdr:row>
      <xdr:rowOff>387985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9190355" y="161610040"/>
          <a:ext cx="225425" cy="29908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244</xdr:row>
      <xdr:rowOff>88900</xdr:rowOff>
    </xdr:from>
    <xdr:to>
      <xdr:col>16</xdr:col>
      <xdr:colOff>368935</xdr:colOff>
      <xdr:row>244</xdr:row>
      <xdr:rowOff>374015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9182735" y="162117405"/>
          <a:ext cx="215900" cy="285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134620</xdr:colOff>
      <xdr:row>253</xdr:row>
      <xdr:rowOff>69850</xdr:rowOff>
    </xdr:from>
    <xdr:to>
      <xdr:col>16</xdr:col>
      <xdr:colOff>393800</xdr:colOff>
      <xdr:row>253</xdr:row>
      <xdr:rowOff>384175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9164320" y="166664640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89535</xdr:colOff>
      <xdr:row>140</xdr:row>
      <xdr:rowOff>62865</xdr:rowOff>
    </xdr:from>
    <xdr:to>
      <xdr:col>16</xdr:col>
      <xdr:colOff>508635</xdr:colOff>
      <xdr:row>140</xdr:row>
      <xdr:rowOff>382543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9119235" y="10469689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146050</xdr:colOff>
      <xdr:row>150</xdr:row>
      <xdr:rowOff>104775</xdr:rowOff>
    </xdr:from>
    <xdr:to>
      <xdr:col>16</xdr:col>
      <xdr:colOff>430772</xdr:colOff>
      <xdr:row>150</xdr:row>
      <xdr:rowOff>311224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9175750" y="10981245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92075</xdr:colOff>
      <xdr:row>147</xdr:row>
      <xdr:rowOff>104775</xdr:rowOff>
    </xdr:from>
    <xdr:to>
      <xdr:col>16</xdr:col>
      <xdr:colOff>495300</xdr:colOff>
      <xdr:row>147</xdr:row>
      <xdr:rowOff>410845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9121775" y="108290360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117475</xdr:colOff>
      <xdr:row>155</xdr:row>
      <xdr:rowOff>92075</xdr:rowOff>
    </xdr:from>
    <xdr:to>
      <xdr:col>16</xdr:col>
      <xdr:colOff>426217</xdr:colOff>
      <xdr:row>155</xdr:row>
      <xdr:rowOff>410739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9147175" y="112336580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141605</xdr:colOff>
      <xdr:row>157</xdr:row>
      <xdr:rowOff>147955</xdr:rowOff>
    </xdr:from>
    <xdr:to>
      <xdr:col>16</xdr:col>
      <xdr:colOff>408305</xdr:colOff>
      <xdr:row>157</xdr:row>
      <xdr:rowOff>408793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71305" y="11340719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112395</xdr:colOff>
      <xdr:row>158</xdr:row>
      <xdr:rowOff>126365</xdr:rowOff>
    </xdr:from>
    <xdr:to>
      <xdr:col>16</xdr:col>
      <xdr:colOff>485327</xdr:colOff>
      <xdr:row>158</xdr:row>
      <xdr:rowOff>374015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2095" y="113892965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148</xdr:row>
      <xdr:rowOff>104775</xdr:rowOff>
    </xdr:from>
    <xdr:to>
      <xdr:col>16</xdr:col>
      <xdr:colOff>484505</xdr:colOff>
      <xdr:row>148</xdr:row>
      <xdr:rowOff>422275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9096375" y="108797725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124460</xdr:colOff>
      <xdr:row>252</xdr:row>
      <xdr:rowOff>165100</xdr:rowOff>
    </xdr:from>
    <xdr:to>
      <xdr:col>16</xdr:col>
      <xdr:colOff>409182</xdr:colOff>
      <xdr:row>252</xdr:row>
      <xdr:rowOff>371549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9154160" y="16625252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90805</xdr:colOff>
      <xdr:row>251</xdr:row>
      <xdr:rowOff>155575</xdr:rowOff>
    </xdr:from>
    <xdr:to>
      <xdr:col>16</xdr:col>
      <xdr:colOff>501977</xdr:colOff>
      <xdr:row>251</xdr:row>
      <xdr:rowOff>373856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9120505" y="165735635"/>
          <a:ext cx="410845" cy="2178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55880</xdr:colOff>
      <xdr:row>174</xdr:row>
      <xdr:rowOff>131445</xdr:rowOff>
    </xdr:from>
    <xdr:to>
      <xdr:col>16</xdr:col>
      <xdr:colOff>517163</xdr:colOff>
      <xdr:row>174</xdr:row>
      <xdr:rowOff>344238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5580" y="122015885"/>
          <a:ext cx="46101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125730</xdr:colOff>
      <xdr:row>168</xdr:row>
      <xdr:rowOff>137160</xdr:rowOff>
    </xdr:from>
    <xdr:to>
      <xdr:col>16</xdr:col>
      <xdr:colOff>419100</xdr:colOff>
      <xdr:row>168</xdr:row>
      <xdr:rowOff>359410</xdr:rowOff>
    </xdr:to>
    <xdr:pic>
      <xdr:nvPicPr>
        <xdr:cNvPr id="33" name="Picture 18"/>
        <xdr:cNvPicPr>
          <a:picLocks noChangeAspect="1" noChangeArrowheads="1"/>
        </xdr:cNvPicPr>
      </xdr:nvPicPr>
      <xdr:blipFill>
        <a:blip r:embed="rId47" cstate="print"/>
        <a:srcRect/>
        <a:stretch>
          <a:fillRect/>
        </a:stretch>
      </xdr:blipFill>
      <xdr:spPr>
        <a:xfrm>
          <a:off x="9155430" y="118977410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155575</xdr:colOff>
      <xdr:row>160</xdr:row>
      <xdr:rowOff>109220</xdr:rowOff>
    </xdr:from>
    <xdr:to>
      <xdr:col>16</xdr:col>
      <xdr:colOff>403225</xdr:colOff>
      <xdr:row>160</xdr:row>
      <xdr:rowOff>412115</xdr:rowOff>
    </xdr:to>
    <xdr:pic>
      <xdr:nvPicPr>
        <xdr:cNvPr id="38" name="Picture 16079"/>
        <xdr:cNvPicPr>
          <a:picLocks noChangeAspect="1" noChangeArrowheads="1"/>
        </xdr:cNvPicPr>
      </xdr:nvPicPr>
      <xdr:blipFill>
        <a:blip r:embed="rId48" cstate="print"/>
        <a:srcRect/>
        <a:stretch>
          <a:fillRect/>
        </a:stretch>
      </xdr:blipFill>
      <xdr:spPr>
        <a:xfrm>
          <a:off x="9185275" y="11489055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60960</xdr:colOff>
      <xdr:row>226</xdr:row>
      <xdr:rowOff>98425</xdr:rowOff>
    </xdr:from>
    <xdr:to>
      <xdr:col>16</xdr:col>
      <xdr:colOff>499110</xdr:colOff>
      <xdr:row>226</xdr:row>
      <xdr:rowOff>315595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9090660" y="15137574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135255</xdr:colOff>
      <xdr:row>170</xdr:row>
      <xdr:rowOff>144145</xdr:rowOff>
    </xdr:from>
    <xdr:to>
      <xdr:col>16</xdr:col>
      <xdr:colOff>450215</xdr:colOff>
      <xdr:row>170</xdr:row>
      <xdr:rowOff>427355</xdr:rowOff>
    </xdr:to>
    <xdr:pic>
      <xdr:nvPicPr>
        <xdr:cNvPr id="5" name="图片 4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>
          <a:off x="9164955" y="11999912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169</xdr:row>
      <xdr:rowOff>105410</xdr:rowOff>
    </xdr:from>
    <xdr:to>
      <xdr:col>16</xdr:col>
      <xdr:colOff>379730</xdr:colOff>
      <xdr:row>169</xdr:row>
      <xdr:rowOff>421005</xdr:rowOff>
    </xdr:to>
    <xdr:pic>
      <xdr:nvPicPr>
        <xdr:cNvPr id="9" name="图片 8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>
          <a:off x="9184640" y="11945302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92710</xdr:colOff>
      <xdr:row>138</xdr:row>
      <xdr:rowOff>105410</xdr:rowOff>
    </xdr:from>
    <xdr:to>
      <xdr:col>16</xdr:col>
      <xdr:colOff>479425</xdr:colOff>
      <xdr:row>138</xdr:row>
      <xdr:rowOff>428625</xdr:rowOff>
    </xdr:to>
    <xdr:pic>
      <xdr:nvPicPr>
        <xdr:cNvPr id="13" name="图片 12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9122410" y="10372471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139</xdr:row>
      <xdr:rowOff>79375</xdr:rowOff>
    </xdr:from>
    <xdr:to>
      <xdr:col>16</xdr:col>
      <xdr:colOff>488950</xdr:colOff>
      <xdr:row>139</xdr:row>
      <xdr:rowOff>438150</xdr:rowOff>
    </xdr:to>
    <xdr:pic>
      <xdr:nvPicPr>
        <xdr:cNvPr id="16" name="图片 15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>
          <a:off x="9096375" y="10420604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156</xdr:row>
      <xdr:rowOff>117475</xdr:rowOff>
    </xdr:from>
    <xdr:to>
      <xdr:col>16</xdr:col>
      <xdr:colOff>481330</xdr:colOff>
      <xdr:row>156</xdr:row>
      <xdr:rowOff>384810</xdr:rowOff>
    </xdr:to>
    <xdr:pic>
      <xdr:nvPicPr>
        <xdr:cNvPr id="17" name="图片 16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>
          <a:off x="9134475" y="11286934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171</xdr:row>
      <xdr:rowOff>155575</xdr:rowOff>
    </xdr:from>
    <xdr:to>
      <xdr:col>16</xdr:col>
      <xdr:colOff>487045</xdr:colOff>
      <xdr:row>171</xdr:row>
      <xdr:rowOff>429260</xdr:rowOff>
    </xdr:to>
    <xdr:pic>
      <xdr:nvPicPr>
        <xdr:cNvPr id="46" name="图片 4" descr="微信图片_20191204142201"/>
        <xdr:cNvPicPr>
          <a:picLocks noChangeAspect="1"/>
        </xdr:cNvPicPr>
      </xdr:nvPicPr>
      <xdr:blipFill>
        <a:blip r:embed="rId54" cstate="print"/>
        <a:srcRect l="10605" r="14953" b="14752"/>
        <a:stretch>
          <a:fillRect/>
        </a:stretch>
      </xdr:blipFill>
      <xdr:spPr>
        <a:xfrm>
          <a:off x="9096375" y="12051792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139700</xdr:colOff>
      <xdr:row>166</xdr:row>
      <xdr:rowOff>83185</xdr:rowOff>
    </xdr:from>
    <xdr:to>
      <xdr:col>16</xdr:col>
      <xdr:colOff>401955</xdr:colOff>
      <xdr:row>166</xdr:row>
      <xdr:rowOff>474345</xdr:rowOff>
    </xdr:to>
    <xdr:pic>
      <xdr:nvPicPr>
        <xdr:cNvPr id="18" name="图片 17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>
          <a:off x="9169400" y="11790870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8</xdr:row>
      <xdr:rowOff>69215</xdr:rowOff>
    </xdr:from>
    <xdr:to>
      <xdr:col>16</xdr:col>
      <xdr:colOff>387350</xdr:colOff>
      <xdr:row>8</xdr:row>
      <xdr:rowOff>459740</xdr:rowOff>
    </xdr:to>
    <xdr:pic>
      <xdr:nvPicPr>
        <xdr:cNvPr id="20" name="图片 19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53525" y="3613785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190</xdr:row>
      <xdr:rowOff>88900</xdr:rowOff>
    </xdr:from>
    <xdr:to>
      <xdr:col>16</xdr:col>
      <xdr:colOff>454025</xdr:colOff>
      <xdr:row>190</xdr:row>
      <xdr:rowOff>407670</xdr:rowOff>
    </xdr:to>
    <xdr:pic>
      <xdr:nvPicPr>
        <xdr:cNvPr id="3" name="图片 2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9096375" y="129863850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123825</xdr:colOff>
      <xdr:row>191</xdr:row>
      <xdr:rowOff>117475</xdr:rowOff>
    </xdr:from>
    <xdr:to>
      <xdr:col>16</xdr:col>
      <xdr:colOff>420370</xdr:colOff>
      <xdr:row>191</xdr:row>
      <xdr:rowOff>374650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53525" y="130399790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142875</xdr:colOff>
      <xdr:row>263</xdr:row>
      <xdr:rowOff>88900</xdr:rowOff>
    </xdr:from>
    <xdr:to>
      <xdr:col>16</xdr:col>
      <xdr:colOff>398145</xdr:colOff>
      <xdr:row>263</xdr:row>
      <xdr:rowOff>448310</xdr:rowOff>
    </xdr:to>
    <xdr:pic>
      <xdr:nvPicPr>
        <xdr:cNvPr id="2" name="图片 1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>
          <a:off x="9172575" y="17175734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196</xdr:row>
      <xdr:rowOff>107950</xdr:rowOff>
    </xdr:from>
    <xdr:to>
      <xdr:col>16</xdr:col>
      <xdr:colOff>510540</xdr:colOff>
      <xdr:row>196</xdr:row>
      <xdr:rowOff>371475</xdr:rowOff>
    </xdr:to>
    <xdr:pic>
      <xdr:nvPicPr>
        <xdr:cNvPr id="11" name="图片 10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>
          <a:off x="9096375" y="132927090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62865</xdr:colOff>
      <xdr:row>152</xdr:row>
      <xdr:rowOff>236220</xdr:rowOff>
    </xdr:from>
    <xdr:to>
      <xdr:col>16</xdr:col>
      <xdr:colOff>485775</xdr:colOff>
      <xdr:row>152</xdr:row>
      <xdr:rowOff>321945</xdr:rowOff>
    </xdr:to>
    <xdr:pic>
      <xdr:nvPicPr>
        <xdr:cNvPr id="25" name="图片 24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>
          <a:off x="9092565" y="11095863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82550</xdr:colOff>
      <xdr:row>241</xdr:row>
      <xdr:rowOff>113665</xdr:rowOff>
    </xdr:from>
    <xdr:to>
      <xdr:col>16</xdr:col>
      <xdr:colOff>408940</xdr:colOff>
      <xdr:row>241</xdr:row>
      <xdr:rowOff>375920</xdr:rowOff>
    </xdr:to>
    <xdr:pic>
      <xdr:nvPicPr>
        <xdr:cNvPr id="8" name="Picture 14"/>
        <xdr:cNvPicPr>
          <a:picLocks noChangeAspect="1" noChangeArrowheads="1"/>
        </xdr:cNvPicPr>
      </xdr:nvPicPr>
      <xdr:blipFill>
        <a:blip r:embed="rId62" cstate="print"/>
        <a:srcRect/>
        <a:stretch>
          <a:fillRect/>
        </a:stretch>
      </xdr:blipFill>
      <xdr:spPr>
        <a:xfrm>
          <a:off x="9112250" y="160620075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81915</xdr:colOff>
      <xdr:row>256</xdr:row>
      <xdr:rowOff>135255</xdr:rowOff>
    </xdr:from>
    <xdr:to>
      <xdr:col>16</xdr:col>
      <xdr:colOff>429895</xdr:colOff>
      <xdr:row>256</xdr:row>
      <xdr:rowOff>388620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11615" y="168252140"/>
          <a:ext cx="34798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138430</xdr:colOff>
      <xdr:row>9</xdr:row>
      <xdr:rowOff>66675</xdr:rowOff>
    </xdr:from>
    <xdr:to>
      <xdr:col>16</xdr:col>
      <xdr:colOff>401955</xdr:colOff>
      <xdr:row>9</xdr:row>
      <xdr:rowOff>457200</xdr:rowOff>
    </xdr:to>
    <xdr:pic>
      <xdr:nvPicPr>
        <xdr:cNvPr id="26" name="图片 25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68130" y="4118610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10</xdr:row>
      <xdr:rowOff>76835</xdr:rowOff>
    </xdr:from>
    <xdr:to>
      <xdr:col>16</xdr:col>
      <xdr:colOff>422275</xdr:colOff>
      <xdr:row>10</xdr:row>
      <xdr:rowOff>467360</xdr:rowOff>
    </xdr:to>
    <xdr:pic>
      <xdr:nvPicPr>
        <xdr:cNvPr id="35" name="图片 34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88450" y="4636135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144780</xdr:colOff>
      <xdr:row>33</xdr:row>
      <xdr:rowOff>127000</xdr:rowOff>
    </xdr:from>
    <xdr:to>
      <xdr:col>16</xdr:col>
      <xdr:colOff>386715</xdr:colOff>
      <xdr:row>33</xdr:row>
      <xdr:rowOff>450850</xdr:rowOff>
    </xdr:to>
    <xdr:pic>
      <xdr:nvPicPr>
        <xdr:cNvPr id="36" name="图片 35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9174480" y="26897330"/>
          <a:ext cx="2419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83</xdr:row>
      <xdr:rowOff>62230</xdr:rowOff>
    </xdr:from>
    <xdr:to>
      <xdr:col>16</xdr:col>
      <xdr:colOff>421640</xdr:colOff>
      <xdr:row>83</xdr:row>
      <xdr:rowOff>386080</xdr:rowOff>
    </xdr:to>
    <xdr:pic>
      <xdr:nvPicPr>
        <xdr:cNvPr id="39" name="图片 38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9192895" y="67643375"/>
          <a:ext cx="2584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82</xdr:row>
      <xdr:rowOff>80645</xdr:rowOff>
    </xdr:from>
    <xdr:to>
      <xdr:col>16</xdr:col>
      <xdr:colOff>444500</xdr:colOff>
      <xdr:row>82</xdr:row>
      <xdr:rowOff>440690</xdr:rowOff>
    </xdr:to>
    <xdr:pic>
      <xdr:nvPicPr>
        <xdr:cNvPr id="40" name="图片 39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9184640" y="67154425"/>
          <a:ext cx="28956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87</xdr:row>
      <xdr:rowOff>62230</xdr:rowOff>
    </xdr:from>
    <xdr:to>
      <xdr:col>16</xdr:col>
      <xdr:colOff>421640</xdr:colOff>
      <xdr:row>87</xdr:row>
      <xdr:rowOff>386080</xdr:rowOff>
    </xdr:to>
    <xdr:pic>
      <xdr:nvPicPr>
        <xdr:cNvPr id="41" name="图片 40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9192895" y="69672835"/>
          <a:ext cx="2584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144780</xdr:colOff>
      <xdr:row>86</xdr:row>
      <xdr:rowOff>71755</xdr:rowOff>
    </xdr:from>
    <xdr:to>
      <xdr:col>16</xdr:col>
      <xdr:colOff>434340</xdr:colOff>
      <xdr:row>86</xdr:row>
      <xdr:rowOff>431800</xdr:rowOff>
    </xdr:to>
    <xdr:pic>
      <xdr:nvPicPr>
        <xdr:cNvPr id="42" name="图片 41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9174480" y="69174995"/>
          <a:ext cx="28956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42545</xdr:colOff>
      <xdr:row>90</xdr:row>
      <xdr:rowOff>231775</xdr:rowOff>
    </xdr:from>
    <xdr:to>
      <xdr:col>16</xdr:col>
      <xdr:colOff>528320</xdr:colOff>
      <xdr:row>90</xdr:row>
      <xdr:rowOff>307975</xdr:rowOff>
    </xdr:to>
    <xdr:pic>
      <xdr:nvPicPr>
        <xdr:cNvPr id="43" name="图片 42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9072245" y="71364475"/>
          <a:ext cx="4857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34925</xdr:colOff>
      <xdr:row>91</xdr:row>
      <xdr:rowOff>254000</xdr:rowOff>
    </xdr:from>
    <xdr:to>
      <xdr:col>16</xdr:col>
      <xdr:colOff>520700</xdr:colOff>
      <xdr:row>91</xdr:row>
      <xdr:rowOff>330200</xdr:rowOff>
    </xdr:to>
    <xdr:pic>
      <xdr:nvPicPr>
        <xdr:cNvPr id="44" name="图片 43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9064625" y="71894065"/>
          <a:ext cx="4857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132715</xdr:colOff>
      <xdr:row>93</xdr:row>
      <xdr:rowOff>68580</xdr:rowOff>
    </xdr:from>
    <xdr:to>
      <xdr:col>16</xdr:col>
      <xdr:colOff>429895</xdr:colOff>
      <xdr:row>93</xdr:row>
      <xdr:rowOff>428625</xdr:rowOff>
    </xdr:to>
    <xdr:pic>
      <xdr:nvPicPr>
        <xdr:cNvPr id="45" name="图片 44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9162415" y="72723375"/>
          <a:ext cx="29718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92</xdr:row>
      <xdr:rowOff>70485</xdr:rowOff>
    </xdr:from>
    <xdr:to>
      <xdr:col>16</xdr:col>
      <xdr:colOff>440690</xdr:colOff>
      <xdr:row>92</xdr:row>
      <xdr:rowOff>431800</xdr:rowOff>
    </xdr:to>
    <xdr:pic>
      <xdr:nvPicPr>
        <xdr:cNvPr id="47" name="图片 46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9175750" y="72217915"/>
          <a:ext cx="29464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65</xdr:row>
      <xdr:rowOff>70485</xdr:rowOff>
    </xdr:from>
    <xdr:to>
      <xdr:col>16</xdr:col>
      <xdr:colOff>448945</xdr:colOff>
      <xdr:row>65</xdr:row>
      <xdr:rowOff>431800</xdr:rowOff>
    </xdr:to>
    <xdr:pic>
      <xdr:nvPicPr>
        <xdr:cNvPr id="48" name="图片 47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190617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66</xdr:row>
      <xdr:rowOff>70485</xdr:rowOff>
    </xdr:from>
    <xdr:to>
      <xdr:col>16</xdr:col>
      <xdr:colOff>448945</xdr:colOff>
      <xdr:row>66</xdr:row>
      <xdr:rowOff>431800</xdr:rowOff>
    </xdr:to>
    <xdr:pic>
      <xdr:nvPicPr>
        <xdr:cNvPr id="49" name="图片 48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241353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97</xdr:row>
      <xdr:rowOff>70485</xdr:rowOff>
    </xdr:from>
    <xdr:to>
      <xdr:col>16</xdr:col>
      <xdr:colOff>448945</xdr:colOff>
      <xdr:row>97</xdr:row>
      <xdr:rowOff>431800</xdr:rowOff>
    </xdr:to>
    <xdr:pic>
      <xdr:nvPicPr>
        <xdr:cNvPr id="50" name="图片 49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47547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96</xdr:row>
      <xdr:rowOff>69850</xdr:rowOff>
    </xdr:from>
    <xdr:to>
      <xdr:col>16</xdr:col>
      <xdr:colOff>427990</xdr:colOff>
      <xdr:row>96</xdr:row>
      <xdr:rowOff>431165</xdr:rowOff>
    </xdr:to>
    <xdr:pic>
      <xdr:nvPicPr>
        <xdr:cNvPr id="37" name="图片 36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54795" y="742467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122555</xdr:colOff>
      <xdr:row>27</xdr:row>
      <xdr:rowOff>71755</xdr:rowOff>
    </xdr:from>
    <xdr:to>
      <xdr:col>16</xdr:col>
      <xdr:colOff>410210</xdr:colOff>
      <xdr:row>27</xdr:row>
      <xdr:rowOff>397510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9152255" y="23300690"/>
          <a:ext cx="287655" cy="3257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36</xdr:row>
      <xdr:rowOff>77470</xdr:rowOff>
    </xdr:from>
    <xdr:to>
      <xdr:col>16</xdr:col>
      <xdr:colOff>485775</xdr:colOff>
      <xdr:row>36</xdr:row>
      <xdr:rowOff>401320</xdr:rowOff>
    </xdr:to>
    <xdr:pic>
      <xdr:nvPicPr>
        <xdr:cNvPr id="51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33205" y="2836989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146050</xdr:colOff>
      <xdr:row>64</xdr:row>
      <xdr:rowOff>69850</xdr:rowOff>
    </xdr:from>
    <xdr:to>
      <xdr:col>16</xdr:col>
      <xdr:colOff>448945</xdr:colOff>
      <xdr:row>64</xdr:row>
      <xdr:rowOff>431165</xdr:rowOff>
    </xdr:to>
    <xdr:pic>
      <xdr:nvPicPr>
        <xdr:cNvPr id="57" name="图片 56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139817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130</xdr:row>
      <xdr:rowOff>76200</xdr:rowOff>
    </xdr:from>
    <xdr:to>
      <xdr:col>16</xdr:col>
      <xdr:colOff>430530</xdr:colOff>
      <xdr:row>130</xdr:row>
      <xdr:rowOff>403225</xdr:rowOff>
    </xdr:to>
    <xdr:pic>
      <xdr:nvPicPr>
        <xdr:cNvPr id="30" name="图片 29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>
          <a:off x="9175750" y="9963658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131</xdr:row>
      <xdr:rowOff>86360</xdr:rowOff>
    </xdr:from>
    <xdr:to>
      <xdr:col>16</xdr:col>
      <xdr:colOff>429895</xdr:colOff>
      <xdr:row>131</xdr:row>
      <xdr:rowOff>413385</xdr:rowOff>
    </xdr:to>
    <xdr:pic>
      <xdr:nvPicPr>
        <xdr:cNvPr id="59" name="图片 58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>
          <a:off x="9175115" y="10015410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132</xdr:row>
      <xdr:rowOff>99060</xdr:rowOff>
    </xdr:from>
    <xdr:to>
      <xdr:col>16</xdr:col>
      <xdr:colOff>469900</xdr:colOff>
      <xdr:row>132</xdr:row>
      <xdr:rowOff>437515</xdr:rowOff>
    </xdr:to>
    <xdr:pic>
      <xdr:nvPicPr>
        <xdr:cNvPr id="60" name="图片 59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>
          <a:off x="9156700" y="100674170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151</xdr:row>
      <xdr:rowOff>165735</xdr:rowOff>
    </xdr:from>
    <xdr:to>
      <xdr:col>16</xdr:col>
      <xdr:colOff>415925</xdr:colOff>
      <xdr:row>151</xdr:row>
      <xdr:rowOff>415925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2090" y="110380780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136525</xdr:colOff>
      <xdr:row>124</xdr:row>
      <xdr:rowOff>77470</xdr:rowOff>
    </xdr:from>
    <xdr:to>
      <xdr:col>16</xdr:col>
      <xdr:colOff>391160</xdr:colOff>
      <xdr:row>124</xdr:row>
      <xdr:rowOff>407035</xdr:rowOff>
    </xdr:to>
    <xdr:pic>
      <xdr:nvPicPr>
        <xdr:cNvPr id="63" name="图片 62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>
          <a:off x="9166225" y="96057720"/>
          <a:ext cx="254635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123</xdr:row>
      <xdr:rowOff>66675</xdr:rowOff>
    </xdr:from>
    <xdr:to>
      <xdr:col>16</xdr:col>
      <xdr:colOff>407035</xdr:colOff>
      <xdr:row>123</xdr:row>
      <xdr:rowOff>403860</xdr:rowOff>
    </xdr:to>
    <xdr:pic>
      <xdr:nvPicPr>
        <xdr:cNvPr id="66" name="图片 65"/>
        <xdr:cNvPicPr>
          <a:picLocks noChangeAspect="1"/>
        </xdr:cNvPicPr>
      </xdr:nvPicPr>
      <xdr:blipFill>
        <a:blip r:embed="rId74" cstate="print"/>
        <a:stretch>
          <a:fillRect/>
        </a:stretch>
      </xdr:blipFill>
      <xdr:spPr>
        <a:xfrm>
          <a:off x="9176385" y="95539560"/>
          <a:ext cx="26035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53340</xdr:colOff>
      <xdr:row>153</xdr:row>
      <xdr:rowOff>128905</xdr:rowOff>
    </xdr:from>
    <xdr:to>
      <xdr:col>16</xdr:col>
      <xdr:colOff>521970</xdr:colOff>
      <xdr:row>153</xdr:row>
      <xdr:rowOff>395605</xdr:rowOff>
    </xdr:to>
    <xdr:pic>
      <xdr:nvPicPr>
        <xdr:cNvPr id="69" name="图片 68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>
          <a:off x="9083040" y="111358680"/>
          <a:ext cx="4686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120</xdr:row>
      <xdr:rowOff>88900</xdr:rowOff>
    </xdr:from>
    <xdr:to>
      <xdr:col>16</xdr:col>
      <xdr:colOff>420370</xdr:colOff>
      <xdr:row>120</xdr:row>
      <xdr:rowOff>425450</xdr:rowOff>
    </xdr:to>
    <xdr:pic>
      <xdr:nvPicPr>
        <xdr:cNvPr id="70" name="图片 69"/>
        <xdr:cNvPicPr>
          <a:picLocks noChangeAspect="1"/>
        </xdr:cNvPicPr>
      </xdr:nvPicPr>
      <xdr:blipFill>
        <a:blip r:embed="rId76" cstate="print"/>
        <a:stretch>
          <a:fillRect/>
        </a:stretch>
      </xdr:blipFill>
      <xdr:spPr>
        <a:xfrm>
          <a:off x="9218930" y="93541850"/>
          <a:ext cx="23114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196850</xdr:colOff>
      <xdr:row>119</xdr:row>
      <xdr:rowOff>88900</xdr:rowOff>
    </xdr:from>
    <xdr:to>
      <xdr:col>16</xdr:col>
      <xdr:colOff>427990</xdr:colOff>
      <xdr:row>119</xdr:row>
      <xdr:rowOff>426085</xdr:rowOff>
    </xdr:to>
    <xdr:pic>
      <xdr:nvPicPr>
        <xdr:cNvPr id="71" name="图片 70"/>
        <xdr:cNvPicPr>
          <a:picLocks noChangeAspect="1"/>
        </xdr:cNvPicPr>
      </xdr:nvPicPr>
      <xdr:blipFill>
        <a:blip r:embed="rId77" cstate="print"/>
        <a:stretch>
          <a:fillRect/>
        </a:stretch>
      </xdr:blipFill>
      <xdr:spPr>
        <a:xfrm>
          <a:off x="9226550" y="93034485"/>
          <a:ext cx="23114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78105</xdr:colOff>
      <xdr:row>172</xdr:row>
      <xdr:rowOff>142240</xdr:rowOff>
    </xdr:from>
    <xdr:to>
      <xdr:col>16</xdr:col>
      <xdr:colOff>476885</xdr:colOff>
      <xdr:row>172</xdr:row>
      <xdr:rowOff>391795</xdr:rowOff>
    </xdr:to>
    <xdr:pic>
      <xdr:nvPicPr>
        <xdr:cNvPr id="72" name="图片 71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>
          <a:off x="9107805" y="121011950"/>
          <a:ext cx="39878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173</xdr:row>
      <xdr:rowOff>168275</xdr:rowOff>
    </xdr:from>
    <xdr:to>
      <xdr:col>16</xdr:col>
      <xdr:colOff>525145</xdr:colOff>
      <xdr:row>173</xdr:row>
      <xdr:rowOff>351790</xdr:rowOff>
    </xdr:to>
    <xdr:pic>
      <xdr:nvPicPr>
        <xdr:cNvPr id="73" name="图片 72"/>
        <xdr:cNvPicPr>
          <a:picLocks noChangeAspect="1"/>
        </xdr:cNvPicPr>
      </xdr:nvPicPr>
      <xdr:blipFill>
        <a:blip r:embed="rId79" cstate="print"/>
        <a:stretch>
          <a:fillRect/>
        </a:stretch>
      </xdr:blipFill>
      <xdr:spPr>
        <a:xfrm>
          <a:off x="9086850" y="121545350"/>
          <a:ext cx="467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183</xdr:row>
      <xdr:rowOff>62865</xdr:rowOff>
    </xdr:from>
    <xdr:to>
      <xdr:col>16</xdr:col>
      <xdr:colOff>458470</xdr:colOff>
      <xdr:row>183</xdr:row>
      <xdr:rowOff>419735</xdr:rowOff>
    </xdr:to>
    <xdr:pic>
      <xdr:nvPicPr>
        <xdr:cNvPr id="74" name="图片 73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>
          <a:off x="9113520" y="126793625"/>
          <a:ext cx="37465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73660</xdr:colOff>
      <xdr:row>184</xdr:row>
      <xdr:rowOff>63500</xdr:rowOff>
    </xdr:from>
    <xdr:to>
      <xdr:col>16</xdr:col>
      <xdr:colOff>440055</xdr:colOff>
      <xdr:row>184</xdr:row>
      <xdr:rowOff>445770</xdr:rowOff>
    </xdr:to>
    <xdr:pic>
      <xdr:nvPicPr>
        <xdr:cNvPr id="79" name="图片 78"/>
        <xdr:cNvPicPr>
          <a:picLocks noChangeAspect="1"/>
        </xdr:cNvPicPr>
      </xdr:nvPicPr>
      <xdr:blipFill>
        <a:blip r:embed="rId81" cstate="print"/>
        <a:stretch>
          <a:fillRect/>
        </a:stretch>
      </xdr:blipFill>
      <xdr:spPr>
        <a:xfrm>
          <a:off x="9103360" y="127301625"/>
          <a:ext cx="36639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174625</xdr:colOff>
      <xdr:row>187</xdr:row>
      <xdr:rowOff>78740</xdr:rowOff>
    </xdr:from>
    <xdr:to>
      <xdr:col>16</xdr:col>
      <xdr:colOff>400050</xdr:colOff>
      <xdr:row>187</xdr:row>
      <xdr:rowOff>437515</xdr:rowOff>
    </xdr:to>
    <xdr:pic>
      <xdr:nvPicPr>
        <xdr:cNvPr id="86" name="图片 85"/>
        <xdr:cNvPicPr>
          <a:picLocks noChangeAspect="1"/>
        </xdr:cNvPicPr>
      </xdr:nvPicPr>
      <xdr:blipFill>
        <a:blip r:embed="rId82" cstate="print"/>
        <a:stretch>
          <a:fillRect/>
        </a:stretch>
      </xdr:blipFill>
      <xdr:spPr>
        <a:xfrm>
          <a:off x="9204325" y="128838960"/>
          <a:ext cx="22542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131445</xdr:colOff>
      <xdr:row>188</xdr:row>
      <xdr:rowOff>100965</xdr:rowOff>
    </xdr:from>
    <xdr:to>
      <xdr:col>16</xdr:col>
      <xdr:colOff>455295</xdr:colOff>
      <xdr:row>188</xdr:row>
      <xdr:rowOff>435610</xdr:rowOff>
    </xdr:to>
    <xdr:pic>
      <xdr:nvPicPr>
        <xdr:cNvPr id="87" name="图片 86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9161145" y="129267585"/>
          <a:ext cx="323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192</xdr:row>
      <xdr:rowOff>195580</xdr:rowOff>
    </xdr:from>
    <xdr:to>
      <xdr:col>16</xdr:col>
      <xdr:colOff>492760</xdr:colOff>
      <xdr:row>192</xdr:row>
      <xdr:rowOff>297180</xdr:rowOff>
    </xdr:to>
    <xdr:pic>
      <xdr:nvPicPr>
        <xdr:cNvPr id="88" name="图片 87"/>
        <xdr:cNvPicPr>
          <a:picLocks noChangeAspect="1"/>
        </xdr:cNvPicPr>
      </xdr:nvPicPr>
      <xdr:blipFill>
        <a:blip r:embed="rId84" cstate="print"/>
        <a:stretch>
          <a:fillRect/>
        </a:stretch>
      </xdr:blipFill>
      <xdr:spPr>
        <a:xfrm>
          <a:off x="9097010" y="130985260"/>
          <a:ext cx="42545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193</xdr:row>
      <xdr:rowOff>164465</xdr:rowOff>
    </xdr:from>
    <xdr:to>
      <xdr:col>16</xdr:col>
      <xdr:colOff>506095</xdr:colOff>
      <xdr:row>193</xdr:row>
      <xdr:rowOff>325755</xdr:rowOff>
    </xdr:to>
    <xdr:pic>
      <xdr:nvPicPr>
        <xdr:cNvPr id="90" name="图片 89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>
          <a:off x="9086850" y="131461510"/>
          <a:ext cx="4489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185420</xdr:colOff>
      <xdr:row>195</xdr:row>
      <xdr:rowOff>67945</xdr:rowOff>
    </xdr:from>
    <xdr:to>
      <xdr:col>16</xdr:col>
      <xdr:colOff>398145</xdr:colOff>
      <xdr:row>195</xdr:row>
      <xdr:rowOff>463550</xdr:rowOff>
    </xdr:to>
    <xdr:pic>
      <xdr:nvPicPr>
        <xdr:cNvPr id="91" name="图片 90"/>
        <xdr:cNvPicPr>
          <a:picLocks noChangeAspect="1"/>
        </xdr:cNvPicPr>
      </xdr:nvPicPr>
      <xdr:blipFill>
        <a:blip r:embed="rId86" cstate="print"/>
        <a:stretch>
          <a:fillRect/>
        </a:stretch>
      </xdr:blipFill>
      <xdr:spPr>
        <a:xfrm>
          <a:off x="9215120" y="132379720"/>
          <a:ext cx="212725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140335</xdr:colOff>
      <xdr:row>200</xdr:row>
      <xdr:rowOff>135890</xdr:rowOff>
    </xdr:from>
    <xdr:to>
      <xdr:col>16</xdr:col>
      <xdr:colOff>407670</xdr:colOff>
      <xdr:row>200</xdr:row>
      <xdr:rowOff>410210</xdr:rowOff>
    </xdr:to>
    <xdr:pic>
      <xdr:nvPicPr>
        <xdr:cNvPr id="92" name="Picture 2"/>
        <xdr:cNvPicPr>
          <a:picLocks noChangeAspect="1" noChangeArrowheads="1"/>
        </xdr:cNvPicPr>
      </xdr:nvPicPr>
      <xdr:blipFill>
        <a:blip r:embed="rId87" cstate="print"/>
        <a:srcRect/>
        <a:stretch>
          <a:fillRect/>
        </a:stretch>
      </xdr:blipFill>
      <xdr:spPr>
        <a:xfrm>
          <a:off x="9170035" y="134984490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198755</xdr:colOff>
      <xdr:row>199</xdr:row>
      <xdr:rowOff>89535</xdr:rowOff>
    </xdr:from>
    <xdr:to>
      <xdr:col>16</xdr:col>
      <xdr:colOff>363220</xdr:colOff>
      <xdr:row>199</xdr:row>
      <xdr:rowOff>327660</xdr:rowOff>
    </xdr:to>
    <xdr:pic>
      <xdr:nvPicPr>
        <xdr:cNvPr id="94" name="Picture 5"/>
        <xdr:cNvPicPr>
          <a:picLocks noChangeAspect="1" noChangeArrowheads="1"/>
        </xdr:cNvPicPr>
      </xdr:nvPicPr>
      <xdr:blipFill>
        <a:blip r:embed="rId88" cstate="print"/>
        <a:srcRect/>
        <a:stretch>
          <a:fillRect/>
        </a:stretch>
      </xdr:blipFill>
      <xdr:spPr>
        <a:xfrm>
          <a:off x="9228455" y="134430770"/>
          <a:ext cx="16446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160020</xdr:colOff>
      <xdr:row>201</xdr:row>
      <xdr:rowOff>103505</xdr:rowOff>
    </xdr:from>
    <xdr:to>
      <xdr:col>16</xdr:col>
      <xdr:colOff>426085</xdr:colOff>
      <xdr:row>201</xdr:row>
      <xdr:rowOff>400685</xdr:rowOff>
    </xdr:to>
    <xdr:pic>
      <xdr:nvPicPr>
        <xdr:cNvPr id="95" name="Picture 6"/>
        <xdr:cNvPicPr>
          <a:picLocks noChangeAspect="1" noChangeArrowheads="1"/>
        </xdr:cNvPicPr>
      </xdr:nvPicPr>
      <xdr:blipFill>
        <a:blip r:embed="rId89" cstate="print"/>
        <a:srcRect/>
        <a:stretch>
          <a:fillRect/>
        </a:stretch>
      </xdr:blipFill>
      <xdr:spPr>
        <a:xfrm>
          <a:off x="9189720" y="135459470"/>
          <a:ext cx="266065" cy="2971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43180</xdr:colOff>
      <xdr:row>202</xdr:row>
      <xdr:rowOff>135255</xdr:rowOff>
    </xdr:from>
    <xdr:to>
      <xdr:col>16</xdr:col>
      <xdr:colOff>528955</xdr:colOff>
      <xdr:row>202</xdr:row>
      <xdr:rowOff>421005</xdr:rowOff>
    </xdr:to>
    <xdr:pic>
      <xdr:nvPicPr>
        <xdr:cNvPr id="96" name="Picture 8"/>
        <xdr:cNvPicPr>
          <a:picLocks noChangeAspect="1" noChangeArrowheads="1"/>
        </xdr:cNvPicPr>
      </xdr:nvPicPr>
      <xdr:blipFill>
        <a:blip r:embed="rId90" cstate="print"/>
        <a:srcRect/>
        <a:stretch>
          <a:fillRect/>
        </a:stretch>
      </xdr:blipFill>
      <xdr:spPr>
        <a:xfrm>
          <a:off x="9072880" y="135998585"/>
          <a:ext cx="4857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75565</xdr:colOff>
      <xdr:row>203</xdr:row>
      <xdr:rowOff>120015</xdr:rowOff>
    </xdr:from>
    <xdr:to>
      <xdr:col>16</xdr:col>
      <xdr:colOff>472440</xdr:colOff>
      <xdr:row>203</xdr:row>
      <xdr:rowOff>391795</xdr:rowOff>
    </xdr:to>
    <xdr:pic>
      <xdr:nvPicPr>
        <xdr:cNvPr id="98" name="图片 97"/>
        <xdr:cNvPicPr>
          <a:picLocks noChangeAspect="1"/>
        </xdr:cNvPicPr>
      </xdr:nvPicPr>
      <xdr:blipFill>
        <a:blip r:embed="rId91" cstate="print"/>
        <a:stretch>
          <a:fillRect/>
        </a:stretch>
      </xdr:blipFill>
      <xdr:spPr>
        <a:xfrm>
          <a:off x="9105265" y="136490710"/>
          <a:ext cx="396875" cy="27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43</xdr:row>
      <xdr:rowOff>100965</xdr:rowOff>
    </xdr:from>
    <xdr:to>
      <xdr:col>16</xdr:col>
      <xdr:colOff>419100</xdr:colOff>
      <xdr:row>43</xdr:row>
      <xdr:rowOff>436880</xdr:rowOff>
    </xdr:to>
    <xdr:pic>
      <xdr:nvPicPr>
        <xdr:cNvPr id="100" name="图片 99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82100" y="3180651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44</xdr:row>
      <xdr:rowOff>100965</xdr:rowOff>
    </xdr:from>
    <xdr:to>
      <xdr:col>16</xdr:col>
      <xdr:colOff>419100</xdr:colOff>
      <xdr:row>44</xdr:row>
      <xdr:rowOff>436880</xdr:rowOff>
    </xdr:to>
    <xdr:pic>
      <xdr:nvPicPr>
        <xdr:cNvPr id="103" name="图片 102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82100" y="3231388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45</xdr:row>
      <xdr:rowOff>100965</xdr:rowOff>
    </xdr:from>
    <xdr:to>
      <xdr:col>16</xdr:col>
      <xdr:colOff>419100</xdr:colOff>
      <xdr:row>45</xdr:row>
      <xdr:rowOff>436880</xdr:rowOff>
    </xdr:to>
    <xdr:pic>
      <xdr:nvPicPr>
        <xdr:cNvPr id="104" name="图片 103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82100" y="3282124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173990</xdr:colOff>
      <xdr:row>115</xdr:row>
      <xdr:rowOff>79375</xdr:rowOff>
    </xdr:from>
    <xdr:to>
      <xdr:col>16</xdr:col>
      <xdr:colOff>437515</xdr:colOff>
      <xdr:row>115</xdr:row>
      <xdr:rowOff>415290</xdr:rowOff>
    </xdr:to>
    <xdr:pic>
      <xdr:nvPicPr>
        <xdr:cNvPr id="111" name="图片 110"/>
        <xdr:cNvPicPr>
          <a:picLocks noChangeAspect="1"/>
        </xdr:cNvPicPr>
      </xdr:nvPicPr>
      <xdr:blipFill>
        <a:blip r:embed="rId93" cstate="print"/>
        <a:stretch>
          <a:fillRect/>
        </a:stretch>
      </xdr:blipFill>
      <xdr:spPr>
        <a:xfrm>
          <a:off x="9203690" y="90459560"/>
          <a:ext cx="26352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173355</xdr:colOff>
      <xdr:row>116</xdr:row>
      <xdr:rowOff>101600</xdr:rowOff>
    </xdr:from>
    <xdr:to>
      <xdr:col>16</xdr:col>
      <xdr:colOff>436880</xdr:colOff>
      <xdr:row>116</xdr:row>
      <xdr:rowOff>438150</xdr:rowOff>
    </xdr:to>
    <xdr:pic>
      <xdr:nvPicPr>
        <xdr:cNvPr id="117" name="图片 116"/>
        <xdr:cNvPicPr>
          <a:picLocks noChangeAspect="1"/>
        </xdr:cNvPicPr>
      </xdr:nvPicPr>
      <xdr:blipFill>
        <a:blip r:embed="rId94" cstate="print"/>
        <a:stretch>
          <a:fillRect/>
        </a:stretch>
      </xdr:blipFill>
      <xdr:spPr>
        <a:xfrm>
          <a:off x="9203055" y="90989150"/>
          <a:ext cx="263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205</xdr:row>
      <xdr:rowOff>69215</xdr:rowOff>
    </xdr:from>
    <xdr:to>
      <xdr:col>16</xdr:col>
      <xdr:colOff>446405</xdr:colOff>
      <xdr:row>205</xdr:row>
      <xdr:rowOff>405765</xdr:rowOff>
    </xdr:to>
    <xdr:pic>
      <xdr:nvPicPr>
        <xdr:cNvPr id="118" name="图片 117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3745464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206</xdr:row>
      <xdr:rowOff>69215</xdr:rowOff>
    </xdr:from>
    <xdr:to>
      <xdr:col>16</xdr:col>
      <xdr:colOff>446405</xdr:colOff>
      <xdr:row>206</xdr:row>
      <xdr:rowOff>405765</xdr:rowOff>
    </xdr:to>
    <xdr:pic>
      <xdr:nvPicPr>
        <xdr:cNvPr id="120" name="图片 119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3796200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207</xdr:row>
      <xdr:rowOff>69215</xdr:rowOff>
    </xdr:from>
    <xdr:to>
      <xdr:col>16</xdr:col>
      <xdr:colOff>446405</xdr:colOff>
      <xdr:row>207</xdr:row>
      <xdr:rowOff>405765</xdr:rowOff>
    </xdr:to>
    <xdr:pic>
      <xdr:nvPicPr>
        <xdr:cNvPr id="122" name="图片 121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3846937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214</xdr:row>
      <xdr:rowOff>69215</xdr:rowOff>
    </xdr:from>
    <xdr:to>
      <xdr:col>16</xdr:col>
      <xdr:colOff>446405</xdr:colOff>
      <xdr:row>214</xdr:row>
      <xdr:rowOff>405765</xdr:rowOff>
    </xdr:to>
    <xdr:pic>
      <xdr:nvPicPr>
        <xdr:cNvPr id="125" name="图片 124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363954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215</xdr:row>
      <xdr:rowOff>69215</xdr:rowOff>
    </xdr:from>
    <xdr:to>
      <xdr:col>16</xdr:col>
      <xdr:colOff>446405</xdr:colOff>
      <xdr:row>215</xdr:row>
      <xdr:rowOff>405765</xdr:rowOff>
    </xdr:to>
    <xdr:pic>
      <xdr:nvPicPr>
        <xdr:cNvPr id="127" name="图片 126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414690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216</xdr:row>
      <xdr:rowOff>69215</xdr:rowOff>
    </xdr:from>
    <xdr:to>
      <xdr:col>16</xdr:col>
      <xdr:colOff>446405</xdr:colOff>
      <xdr:row>216</xdr:row>
      <xdr:rowOff>405765</xdr:rowOff>
    </xdr:to>
    <xdr:pic>
      <xdr:nvPicPr>
        <xdr:cNvPr id="131" name="图片 130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465427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141605</xdr:colOff>
      <xdr:row>222</xdr:row>
      <xdr:rowOff>90805</xdr:rowOff>
    </xdr:from>
    <xdr:to>
      <xdr:col>16</xdr:col>
      <xdr:colOff>469900</xdr:colOff>
      <xdr:row>222</xdr:row>
      <xdr:rowOff>427355</xdr:rowOff>
    </xdr:to>
    <xdr:pic>
      <xdr:nvPicPr>
        <xdr:cNvPr id="134" name="图片 133"/>
        <xdr:cNvPicPr>
          <a:picLocks noChangeAspect="1"/>
        </xdr:cNvPicPr>
      </xdr:nvPicPr>
      <xdr:blipFill>
        <a:blip r:embed="rId96" cstate="print"/>
        <a:stretch>
          <a:fillRect/>
        </a:stretch>
      </xdr:blipFill>
      <xdr:spPr>
        <a:xfrm>
          <a:off x="9171305" y="149338665"/>
          <a:ext cx="32829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141605</xdr:colOff>
      <xdr:row>224</xdr:row>
      <xdr:rowOff>90805</xdr:rowOff>
    </xdr:from>
    <xdr:to>
      <xdr:col>16</xdr:col>
      <xdr:colOff>469900</xdr:colOff>
      <xdr:row>224</xdr:row>
      <xdr:rowOff>427355</xdr:rowOff>
    </xdr:to>
    <xdr:pic>
      <xdr:nvPicPr>
        <xdr:cNvPr id="135" name="图片 134"/>
        <xdr:cNvPicPr>
          <a:picLocks noChangeAspect="1"/>
        </xdr:cNvPicPr>
      </xdr:nvPicPr>
      <xdr:blipFill>
        <a:blip r:embed="rId96" cstate="print"/>
        <a:stretch>
          <a:fillRect/>
        </a:stretch>
      </xdr:blipFill>
      <xdr:spPr>
        <a:xfrm>
          <a:off x="9171305" y="150353395"/>
          <a:ext cx="32829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223</xdr:row>
      <xdr:rowOff>58420</xdr:rowOff>
    </xdr:from>
    <xdr:to>
      <xdr:col>16</xdr:col>
      <xdr:colOff>480060</xdr:colOff>
      <xdr:row>223</xdr:row>
      <xdr:rowOff>394970</xdr:rowOff>
    </xdr:to>
    <xdr:pic>
      <xdr:nvPicPr>
        <xdr:cNvPr id="4" name="图片 3"/>
        <xdr:cNvPicPr>
          <a:picLocks noChangeAspect="1"/>
        </xdr:cNvPicPr>
      </xdr:nvPicPr>
      <xdr:blipFill>
        <a:blip r:embed="rId97" cstate="print"/>
        <a:stretch>
          <a:fillRect/>
        </a:stretch>
      </xdr:blipFill>
      <xdr:spPr>
        <a:xfrm>
          <a:off x="9182100" y="149813645"/>
          <a:ext cx="32766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225</xdr:row>
      <xdr:rowOff>58420</xdr:rowOff>
    </xdr:from>
    <xdr:to>
      <xdr:col>16</xdr:col>
      <xdr:colOff>480060</xdr:colOff>
      <xdr:row>225</xdr:row>
      <xdr:rowOff>394970</xdr:rowOff>
    </xdr:to>
    <xdr:pic>
      <xdr:nvPicPr>
        <xdr:cNvPr id="10" name="图片 9"/>
        <xdr:cNvPicPr>
          <a:picLocks noChangeAspect="1"/>
        </xdr:cNvPicPr>
      </xdr:nvPicPr>
      <xdr:blipFill>
        <a:blip r:embed="rId97" cstate="print"/>
        <a:stretch>
          <a:fillRect/>
        </a:stretch>
      </xdr:blipFill>
      <xdr:spPr>
        <a:xfrm>
          <a:off x="9182100" y="150828375"/>
          <a:ext cx="32766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130810</xdr:colOff>
      <xdr:row>229</xdr:row>
      <xdr:rowOff>90170</xdr:rowOff>
    </xdr:from>
    <xdr:to>
      <xdr:col>16</xdr:col>
      <xdr:colOff>431165</xdr:colOff>
      <xdr:row>229</xdr:row>
      <xdr:rowOff>426720</xdr:rowOff>
    </xdr:to>
    <xdr:pic>
      <xdr:nvPicPr>
        <xdr:cNvPr id="21" name="图片 20"/>
        <xdr:cNvPicPr>
          <a:picLocks noChangeAspect="1"/>
        </xdr:cNvPicPr>
      </xdr:nvPicPr>
      <xdr:blipFill>
        <a:blip r:embed="rId98" cstate="print"/>
        <a:stretch>
          <a:fillRect/>
        </a:stretch>
      </xdr:blipFill>
      <xdr:spPr>
        <a:xfrm>
          <a:off x="9160510" y="152889585"/>
          <a:ext cx="30035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228</xdr:row>
      <xdr:rowOff>78740</xdr:rowOff>
    </xdr:from>
    <xdr:to>
      <xdr:col>16</xdr:col>
      <xdr:colOff>457200</xdr:colOff>
      <xdr:row>228</xdr:row>
      <xdr:rowOff>421005</xdr:rowOff>
    </xdr:to>
    <xdr:pic>
      <xdr:nvPicPr>
        <xdr:cNvPr id="22" name="图片 21"/>
        <xdr:cNvPicPr>
          <a:picLocks noChangeAspect="1"/>
        </xdr:cNvPicPr>
      </xdr:nvPicPr>
      <xdr:blipFill>
        <a:blip r:embed="rId99" cstate="print"/>
        <a:stretch>
          <a:fillRect/>
        </a:stretch>
      </xdr:blipFill>
      <xdr:spPr>
        <a:xfrm>
          <a:off x="9182735" y="152370790"/>
          <a:ext cx="30416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232</xdr:row>
      <xdr:rowOff>69215</xdr:rowOff>
    </xdr:from>
    <xdr:to>
      <xdr:col>16</xdr:col>
      <xdr:colOff>434975</xdr:colOff>
      <xdr:row>232</xdr:row>
      <xdr:rowOff>405765</xdr:rowOff>
    </xdr:to>
    <xdr:pic>
      <xdr:nvPicPr>
        <xdr:cNvPr id="31" name="图片 30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4390725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233</xdr:row>
      <xdr:rowOff>69215</xdr:rowOff>
    </xdr:from>
    <xdr:to>
      <xdr:col>16</xdr:col>
      <xdr:colOff>434975</xdr:colOff>
      <xdr:row>233</xdr:row>
      <xdr:rowOff>405765</xdr:rowOff>
    </xdr:to>
    <xdr:pic>
      <xdr:nvPicPr>
        <xdr:cNvPr id="32" name="图片 31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4898090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161925</xdr:colOff>
      <xdr:row>258</xdr:row>
      <xdr:rowOff>134620</xdr:rowOff>
    </xdr:from>
    <xdr:to>
      <xdr:col>16</xdr:col>
      <xdr:colOff>429260</xdr:colOff>
      <xdr:row>258</xdr:row>
      <xdr:rowOff>408940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r:embed="rId87" cstate="print"/>
        <a:srcRect/>
        <a:stretch>
          <a:fillRect/>
        </a:stretch>
      </xdr:blipFill>
      <xdr:spPr>
        <a:xfrm>
          <a:off x="9191625" y="169266235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120015</xdr:colOff>
      <xdr:row>259</xdr:row>
      <xdr:rowOff>123825</xdr:rowOff>
    </xdr:from>
    <xdr:to>
      <xdr:col>16</xdr:col>
      <xdr:colOff>400685</xdr:colOff>
      <xdr:row>259</xdr:row>
      <xdr:rowOff>411480</xdr:rowOff>
    </xdr:to>
    <xdr:pic>
      <xdr:nvPicPr>
        <xdr:cNvPr id="53" name="Picture 3"/>
        <xdr:cNvPicPr>
          <a:picLocks noChangeAspect="1" noChangeArrowheads="1"/>
        </xdr:cNvPicPr>
      </xdr:nvPicPr>
      <xdr:blipFill>
        <a:blip r:embed="rId101" cstate="print"/>
        <a:srcRect/>
        <a:stretch>
          <a:fillRect/>
        </a:stretch>
      </xdr:blipFill>
      <xdr:spPr>
        <a:xfrm>
          <a:off x="9149715" y="169762805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147955</xdr:colOff>
      <xdr:row>257</xdr:row>
      <xdr:rowOff>93980</xdr:rowOff>
    </xdr:from>
    <xdr:to>
      <xdr:col>16</xdr:col>
      <xdr:colOff>425450</xdr:colOff>
      <xdr:row>257</xdr:row>
      <xdr:rowOff>379095</xdr:rowOff>
    </xdr:to>
    <xdr:pic>
      <xdr:nvPicPr>
        <xdr:cNvPr id="54" name="Picture 4"/>
        <xdr:cNvPicPr>
          <a:picLocks noChangeAspect="1" noChangeArrowheads="1"/>
        </xdr:cNvPicPr>
      </xdr:nvPicPr>
      <xdr:blipFill>
        <a:blip r:embed="rId102" cstate="print"/>
        <a:srcRect/>
        <a:stretch>
          <a:fillRect/>
        </a:stretch>
      </xdr:blipFill>
      <xdr:spPr>
        <a:xfrm>
          <a:off x="9177655" y="168718230"/>
          <a:ext cx="277495" cy="285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66675</xdr:colOff>
      <xdr:row>260</xdr:row>
      <xdr:rowOff>57150</xdr:rowOff>
    </xdr:from>
    <xdr:to>
      <xdr:col>16</xdr:col>
      <xdr:colOff>468630</xdr:colOff>
      <xdr:row>260</xdr:row>
      <xdr:rowOff>393700</xdr:rowOff>
    </xdr:to>
    <xdr:pic>
      <xdr:nvPicPr>
        <xdr:cNvPr id="55" name="图片 54"/>
        <xdr:cNvPicPr>
          <a:picLocks noChangeAspect="1"/>
        </xdr:cNvPicPr>
      </xdr:nvPicPr>
      <xdr:blipFill>
        <a:blip r:embed="rId103" cstate="print"/>
        <a:stretch>
          <a:fillRect/>
        </a:stretch>
      </xdr:blipFill>
      <xdr:spPr>
        <a:xfrm>
          <a:off x="9096375" y="170203495"/>
          <a:ext cx="40195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75565</xdr:colOff>
      <xdr:row>261</xdr:row>
      <xdr:rowOff>120015</xdr:rowOff>
    </xdr:from>
    <xdr:to>
      <xdr:col>16</xdr:col>
      <xdr:colOff>472440</xdr:colOff>
      <xdr:row>261</xdr:row>
      <xdr:rowOff>391795</xdr:rowOff>
    </xdr:to>
    <xdr:pic>
      <xdr:nvPicPr>
        <xdr:cNvPr id="56" name="图片 55"/>
        <xdr:cNvPicPr>
          <a:picLocks noChangeAspect="1"/>
        </xdr:cNvPicPr>
      </xdr:nvPicPr>
      <xdr:blipFill>
        <a:blip r:embed="rId91" cstate="print"/>
        <a:stretch>
          <a:fillRect/>
        </a:stretch>
      </xdr:blipFill>
      <xdr:spPr>
        <a:xfrm>
          <a:off x="9105265" y="170773725"/>
          <a:ext cx="396875" cy="27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155575</xdr:colOff>
      <xdr:row>264</xdr:row>
      <xdr:rowOff>123825</xdr:rowOff>
    </xdr:from>
    <xdr:to>
      <xdr:col>16</xdr:col>
      <xdr:colOff>426720</xdr:colOff>
      <xdr:row>264</xdr:row>
      <xdr:rowOff>375285</xdr:rowOff>
    </xdr:to>
    <xdr:pic>
      <xdr:nvPicPr>
        <xdr:cNvPr id="109" name="Picture 10"/>
        <xdr:cNvPicPr>
          <a:picLocks noChangeAspect="1" noChangeArrowheads="1"/>
        </xdr:cNvPicPr>
      </xdr:nvPicPr>
      <xdr:blipFill>
        <a:blip r:embed="rId104" cstate="print"/>
        <a:srcRect/>
        <a:stretch>
          <a:fillRect/>
        </a:stretch>
      </xdr:blipFill>
      <xdr:spPr>
        <a:xfrm>
          <a:off x="9185275" y="17229963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118745</xdr:colOff>
      <xdr:row>265</xdr:row>
      <xdr:rowOff>83820</xdr:rowOff>
    </xdr:from>
    <xdr:to>
      <xdr:col>16</xdr:col>
      <xdr:colOff>415925</xdr:colOff>
      <xdr:row>265</xdr:row>
      <xdr:rowOff>410845</xdr:rowOff>
    </xdr:to>
    <xdr:pic>
      <xdr:nvPicPr>
        <xdr:cNvPr id="138" name="Picture 7"/>
        <xdr:cNvPicPr>
          <a:picLocks noChangeAspect="1" noChangeArrowheads="1"/>
        </xdr:cNvPicPr>
      </xdr:nvPicPr>
      <xdr:blipFill>
        <a:blip r:embed="rId105" cstate="print"/>
        <a:srcRect/>
        <a:stretch>
          <a:fillRect/>
        </a:stretch>
      </xdr:blipFill>
      <xdr:spPr>
        <a:xfrm>
          <a:off x="9148445" y="172766990"/>
          <a:ext cx="297180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141605</xdr:colOff>
      <xdr:row>230</xdr:row>
      <xdr:rowOff>88900</xdr:rowOff>
    </xdr:from>
    <xdr:to>
      <xdr:col>16</xdr:col>
      <xdr:colOff>426085</xdr:colOff>
      <xdr:row>230</xdr:row>
      <xdr:rowOff>425450</xdr:rowOff>
    </xdr:to>
    <xdr:pic>
      <xdr:nvPicPr>
        <xdr:cNvPr id="144" name="图片 143"/>
        <xdr:cNvPicPr>
          <a:picLocks noChangeAspect="1"/>
        </xdr:cNvPicPr>
      </xdr:nvPicPr>
      <xdr:blipFill>
        <a:blip r:embed="rId106" cstate="print"/>
        <a:stretch>
          <a:fillRect/>
        </a:stretch>
      </xdr:blipFill>
      <xdr:spPr>
        <a:xfrm>
          <a:off x="9171305" y="153395680"/>
          <a:ext cx="28448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173990</xdr:colOff>
      <xdr:row>94</xdr:row>
      <xdr:rowOff>88900</xdr:rowOff>
    </xdr:from>
    <xdr:to>
      <xdr:col>16</xdr:col>
      <xdr:colOff>376555</xdr:colOff>
      <xdr:row>94</xdr:row>
      <xdr:rowOff>425450</xdr:rowOff>
    </xdr:to>
    <xdr:pic>
      <xdr:nvPicPr>
        <xdr:cNvPr id="145" name="图片 144"/>
        <xdr:cNvPicPr>
          <a:picLocks noChangeAspect="1"/>
        </xdr:cNvPicPr>
      </xdr:nvPicPr>
      <xdr:blipFill>
        <a:blip r:embed="rId107" cstate="print"/>
        <a:stretch>
          <a:fillRect/>
        </a:stretch>
      </xdr:blipFill>
      <xdr:spPr>
        <a:xfrm>
          <a:off x="9203690" y="73251060"/>
          <a:ext cx="20256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17780</xdr:colOff>
      <xdr:row>266</xdr:row>
      <xdr:rowOff>147955</xdr:rowOff>
    </xdr:from>
    <xdr:to>
      <xdr:col>16</xdr:col>
      <xdr:colOff>473075</xdr:colOff>
      <xdr:row>266</xdr:row>
      <xdr:rowOff>412750</xdr:rowOff>
    </xdr:to>
    <xdr:pic>
      <xdr:nvPicPr>
        <xdr:cNvPr id="147" name="图片 146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>
          <a:off x="9047480" y="17333849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135255</xdr:colOff>
      <xdr:row>268</xdr:row>
      <xdr:rowOff>13970</xdr:rowOff>
    </xdr:from>
    <xdr:to>
      <xdr:col>16</xdr:col>
      <xdr:colOff>367665</xdr:colOff>
      <xdr:row>268</xdr:row>
      <xdr:rowOff>478790</xdr:rowOff>
    </xdr:to>
    <xdr:pic>
      <xdr:nvPicPr>
        <xdr:cNvPr id="149" name="图片 148"/>
        <xdr:cNvPicPr>
          <a:picLocks noChangeAspect="1"/>
        </xdr:cNvPicPr>
      </xdr:nvPicPr>
      <xdr:blipFill>
        <a:blip r:embed="rId109" cstate="print"/>
        <a:stretch>
          <a:fillRect/>
        </a:stretch>
      </xdr:blipFill>
      <xdr:spPr>
        <a:xfrm>
          <a:off x="9164955" y="17421923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189</xdr:row>
      <xdr:rowOff>41910</xdr:rowOff>
    </xdr:from>
    <xdr:to>
      <xdr:col>16</xdr:col>
      <xdr:colOff>394970</xdr:colOff>
      <xdr:row>189</xdr:row>
      <xdr:rowOff>471805</xdr:rowOff>
    </xdr:to>
    <xdr:pic>
      <xdr:nvPicPr>
        <xdr:cNvPr id="154" name="图片 153"/>
        <xdr:cNvPicPr>
          <a:picLocks noChangeAspect="1"/>
        </xdr:cNvPicPr>
      </xdr:nvPicPr>
      <xdr:blipFill>
        <a:blip r:embed="rId110" cstate="print"/>
        <a:stretch>
          <a:fillRect/>
        </a:stretch>
      </xdr:blipFill>
      <xdr:spPr>
        <a:xfrm>
          <a:off x="9110980" y="129309495"/>
          <a:ext cx="31369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186</xdr:row>
      <xdr:rowOff>41275</xdr:rowOff>
    </xdr:from>
    <xdr:to>
      <xdr:col>16</xdr:col>
      <xdr:colOff>412115</xdr:colOff>
      <xdr:row>186</xdr:row>
      <xdr:rowOff>454025</xdr:rowOff>
    </xdr:to>
    <xdr:pic>
      <xdr:nvPicPr>
        <xdr:cNvPr id="156" name="图片 155"/>
        <xdr:cNvPicPr>
          <a:picLocks noChangeAspect="1"/>
        </xdr:cNvPicPr>
      </xdr:nvPicPr>
      <xdr:blipFill>
        <a:blip r:embed="rId111" cstate="print"/>
        <a:stretch>
          <a:fillRect/>
        </a:stretch>
      </xdr:blipFill>
      <xdr:spPr>
        <a:xfrm>
          <a:off x="9147175" y="128294130"/>
          <a:ext cx="294640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53975</xdr:colOff>
      <xdr:row>267</xdr:row>
      <xdr:rowOff>50165</xdr:rowOff>
    </xdr:from>
    <xdr:to>
      <xdr:col>16</xdr:col>
      <xdr:colOff>461645</xdr:colOff>
      <xdr:row>267</xdr:row>
      <xdr:rowOff>454660</xdr:rowOff>
    </xdr:to>
    <xdr:pic>
      <xdr:nvPicPr>
        <xdr:cNvPr id="85" name="图片 84"/>
        <xdr:cNvPicPr>
          <a:picLocks noChangeAspect="1"/>
        </xdr:cNvPicPr>
      </xdr:nvPicPr>
      <xdr:blipFill>
        <a:blip r:embed="rId112" cstate="print"/>
        <a:stretch>
          <a:fillRect/>
        </a:stretch>
      </xdr:blipFill>
      <xdr:spPr>
        <a:xfrm>
          <a:off x="9083675" y="173748065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59055</xdr:colOff>
      <xdr:row>269</xdr:row>
      <xdr:rowOff>88900</xdr:rowOff>
    </xdr:from>
    <xdr:to>
      <xdr:col>16</xdr:col>
      <xdr:colOff>487681</xdr:colOff>
      <xdr:row>269</xdr:row>
      <xdr:rowOff>400628</xdr:rowOff>
    </xdr:to>
    <xdr:pic>
      <xdr:nvPicPr>
        <xdr:cNvPr id="136" name="Picture 11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9088755" y="17480153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152400</xdr:colOff>
      <xdr:row>46</xdr:row>
      <xdr:rowOff>100965</xdr:rowOff>
    </xdr:from>
    <xdr:to>
      <xdr:col>16</xdr:col>
      <xdr:colOff>419100</xdr:colOff>
      <xdr:row>46</xdr:row>
      <xdr:rowOff>436880</xdr:rowOff>
    </xdr:to>
    <xdr:pic>
      <xdr:nvPicPr>
        <xdr:cNvPr id="146" name="图片 145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82100" y="3351911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47</xdr:row>
      <xdr:rowOff>100965</xdr:rowOff>
    </xdr:from>
    <xdr:to>
      <xdr:col>16</xdr:col>
      <xdr:colOff>419100</xdr:colOff>
      <xdr:row>47</xdr:row>
      <xdr:rowOff>436880</xdr:rowOff>
    </xdr:to>
    <xdr:pic>
      <xdr:nvPicPr>
        <xdr:cNvPr id="157" name="图片 156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82100" y="3421697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67</xdr:row>
      <xdr:rowOff>70485</xdr:rowOff>
    </xdr:from>
    <xdr:to>
      <xdr:col>16</xdr:col>
      <xdr:colOff>448945</xdr:colOff>
      <xdr:row>67</xdr:row>
      <xdr:rowOff>431800</xdr:rowOff>
    </xdr:to>
    <xdr:pic>
      <xdr:nvPicPr>
        <xdr:cNvPr id="158" name="图片 157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307330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68</xdr:row>
      <xdr:rowOff>70485</xdr:rowOff>
    </xdr:from>
    <xdr:to>
      <xdr:col>16</xdr:col>
      <xdr:colOff>448945</xdr:colOff>
      <xdr:row>68</xdr:row>
      <xdr:rowOff>431800</xdr:rowOff>
    </xdr:to>
    <xdr:pic>
      <xdr:nvPicPr>
        <xdr:cNvPr id="161" name="图片 160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372100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85</xdr:row>
      <xdr:rowOff>62230</xdr:rowOff>
    </xdr:from>
    <xdr:to>
      <xdr:col>16</xdr:col>
      <xdr:colOff>421640</xdr:colOff>
      <xdr:row>85</xdr:row>
      <xdr:rowOff>386080</xdr:rowOff>
    </xdr:to>
    <xdr:pic>
      <xdr:nvPicPr>
        <xdr:cNvPr id="163" name="图片 162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9192895" y="68658105"/>
          <a:ext cx="2584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84</xdr:row>
      <xdr:rowOff>80645</xdr:rowOff>
    </xdr:from>
    <xdr:to>
      <xdr:col>16</xdr:col>
      <xdr:colOff>444500</xdr:colOff>
      <xdr:row>84</xdr:row>
      <xdr:rowOff>440690</xdr:rowOff>
    </xdr:to>
    <xdr:pic>
      <xdr:nvPicPr>
        <xdr:cNvPr id="164" name="图片 163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9184640" y="68169155"/>
          <a:ext cx="28956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88</xdr:row>
      <xdr:rowOff>62230</xdr:rowOff>
    </xdr:from>
    <xdr:to>
      <xdr:col>16</xdr:col>
      <xdr:colOff>421640</xdr:colOff>
      <xdr:row>88</xdr:row>
      <xdr:rowOff>386080</xdr:rowOff>
    </xdr:to>
    <xdr:pic>
      <xdr:nvPicPr>
        <xdr:cNvPr id="165" name="图片 164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9192895" y="70180200"/>
          <a:ext cx="2584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89</xdr:row>
      <xdr:rowOff>62230</xdr:rowOff>
    </xdr:from>
    <xdr:to>
      <xdr:col>16</xdr:col>
      <xdr:colOff>421640</xdr:colOff>
      <xdr:row>89</xdr:row>
      <xdr:rowOff>386080</xdr:rowOff>
    </xdr:to>
    <xdr:pic>
      <xdr:nvPicPr>
        <xdr:cNvPr id="166" name="图片 165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9192895" y="70687565"/>
          <a:ext cx="2584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11</xdr:row>
      <xdr:rowOff>224790</xdr:rowOff>
    </xdr:from>
    <xdr:to>
      <xdr:col>16</xdr:col>
      <xdr:colOff>421640</xdr:colOff>
      <xdr:row>11</xdr:row>
      <xdr:rowOff>645160</xdr:rowOff>
    </xdr:to>
    <xdr:pic>
      <xdr:nvPicPr>
        <xdr:cNvPr id="176" name="图片 175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7650" y="5291455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109220</xdr:colOff>
      <xdr:row>12</xdr:row>
      <xdr:rowOff>141605</xdr:rowOff>
    </xdr:from>
    <xdr:to>
      <xdr:col>16</xdr:col>
      <xdr:colOff>422910</xdr:colOff>
      <xdr:row>12</xdr:row>
      <xdr:rowOff>561975</xdr:rowOff>
    </xdr:to>
    <xdr:pic>
      <xdr:nvPicPr>
        <xdr:cNvPr id="177" name="图片 176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8920" y="5970270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81915</xdr:colOff>
      <xdr:row>118</xdr:row>
      <xdr:rowOff>157480</xdr:rowOff>
    </xdr:from>
    <xdr:to>
      <xdr:col>16</xdr:col>
      <xdr:colOff>410845</xdr:colOff>
      <xdr:row>118</xdr:row>
      <xdr:rowOff>584200</xdr:rowOff>
    </xdr:to>
    <xdr:pic>
      <xdr:nvPicPr>
        <xdr:cNvPr id="179" name="图片 178"/>
        <xdr:cNvPicPr>
          <a:picLocks noChangeAspect="1"/>
        </xdr:cNvPicPr>
      </xdr:nvPicPr>
      <xdr:blipFill>
        <a:blip r:embed="rId114" cstate="print"/>
        <a:stretch>
          <a:fillRect/>
        </a:stretch>
      </xdr:blipFill>
      <xdr:spPr>
        <a:xfrm>
          <a:off x="9111615" y="92341065"/>
          <a:ext cx="32893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18415</xdr:colOff>
      <xdr:row>117</xdr:row>
      <xdr:rowOff>158750</xdr:rowOff>
    </xdr:from>
    <xdr:to>
      <xdr:col>16</xdr:col>
      <xdr:colOff>372745</xdr:colOff>
      <xdr:row>117</xdr:row>
      <xdr:rowOff>618490</xdr:rowOff>
    </xdr:to>
    <xdr:pic>
      <xdr:nvPicPr>
        <xdr:cNvPr id="180" name="图片 179"/>
        <xdr:cNvPicPr>
          <a:picLocks noChangeAspect="1"/>
        </xdr:cNvPicPr>
      </xdr:nvPicPr>
      <xdr:blipFill>
        <a:blip r:embed="rId115" cstate="print"/>
        <a:stretch>
          <a:fillRect/>
        </a:stretch>
      </xdr:blipFill>
      <xdr:spPr>
        <a:xfrm>
          <a:off x="9048115" y="91553665"/>
          <a:ext cx="35433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121920</xdr:colOff>
      <xdr:row>122</xdr:row>
      <xdr:rowOff>52070</xdr:rowOff>
    </xdr:from>
    <xdr:to>
      <xdr:col>16</xdr:col>
      <xdr:colOff>434975</xdr:colOff>
      <xdr:row>122</xdr:row>
      <xdr:rowOff>519430</xdr:rowOff>
    </xdr:to>
    <xdr:pic>
      <xdr:nvPicPr>
        <xdr:cNvPr id="189" name="图片 188"/>
        <xdr:cNvPicPr>
          <a:picLocks noChangeAspect="1"/>
        </xdr:cNvPicPr>
      </xdr:nvPicPr>
      <xdr:blipFill>
        <a:blip r:embed="rId116" cstate="print"/>
        <a:stretch>
          <a:fillRect/>
        </a:stretch>
      </xdr:blipFill>
      <xdr:spPr>
        <a:xfrm>
          <a:off x="9151620" y="94774385"/>
          <a:ext cx="31305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140335</xdr:colOff>
      <xdr:row>121</xdr:row>
      <xdr:rowOff>69850</xdr:rowOff>
    </xdr:from>
    <xdr:to>
      <xdr:col>16</xdr:col>
      <xdr:colOff>417195</xdr:colOff>
      <xdr:row>121</xdr:row>
      <xdr:rowOff>483870</xdr:rowOff>
    </xdr:to>
    <xdr:pic>
      <xdr:nvPicPr>
        <xdr:cNvPr id="190" name="图片 189"/>
        <xdr:cNvPicPr>
          <a:picLocks noChangeAspect="1"/>
        </xdr:cNvPicPr>
      </xdr:nvPicPr>
      <xdr:blipFill>
        <a:blip r:embed="rId117" cstate="print"/>
        <a:stretch>
          <a:fillRect/>
        </a:stretch>
      </xdr:blipFill>
      <xdr:spPr>
        <a:xfrm>
          <a:off x="9170035" y="94030165"/>
          <a:ext cx="276860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86995</xdr:colOff>
      <xdr:row>125</xdr:row>
      <xdr:rowOff>148590</xdr:rowOff>
    </xdr:from>
    <xdr:to>
      <xdr:col>16</xdr:col>
      <xdr:colOff>393065</xdr:colOff>
      <xdr:row>125</xdr:row>
      <xdr:rowOff>607060</xdr:rowOff>
    </xdr:to>
    <xdr:pic>
      <xdr:nvPicPr>
        <xdr:cNvPr id="191" name="图片 190"/>
        <xdr:cNvPicPr>
          <a:picLocks noChangeAspect="1"/>
        </xdr:cNvPicPr>
      </xdr:nvPicPr>
      <xdr:blipFill>
        <a:blip r:embed="rId118" cstate="print"/>
        <a:stretch>
          <a:fillRect/>
        </a:stretch>
      </xdr:blipFill>
      <xdr:spPr>
        <a:xfrm>
          <a:off x="9116695" y="96636205"/>
          <a:ext cx="30607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113030</xdr:colOff>
      <xdr:row>126</xdr:row>
      <xdr:rowOff>166370</xdr:rowOff>
    </xdr:from>
    <xdr:to>
      <xdr:col>16</xdr:col>
      <xdr:colOff>422910</xdr:colOff>
      <xdr:row>126</xdr:row>
      <xdr:rowOff>631190</xdr:rowOff>
    </xdr:to>
    <xdr:pic>
      <xdr:nvPicPr>
        <xdr:cNvPr id="192" name="图片 191"/>
        <xdr:cNvPicPr>
          <a:picLocks noChangeAspect="1"/>
        </xdr:cNvPicPr>
      </xdr:nvPicPr>
      <xdr:blipFill>
        <a:blip r:embed="rId119" cstate="print"/>
        <a:stretch>
          <a:fillRect/>
        </a:stretch>
      </xdr:blipFill>
      <xdr:spPr>
        <a:xfrm>
          <a:off x="9142730" y="97415985"/>
          <a:ext cx="30988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21896</xdr:colOff>
      <xdr:row>197</xdr:row>
      <xdr:rowOff>175172</xdr:rowOff>
    </xdr:from>
    <xdr:to>
      <xdr:col>16</xdr:col>
      <xdr:colOff>465761</xdr:colOff>
      <xdr:row>197</xdr:row>
      <xdr:rowOff>438697</xdr:rowOff>
    </xdr:to>
    <xdr:pic>
      <xdr:nvPicPr>
        <xdr:cNvPr id="178" name="图片 177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>
          <a:off x="9051290" y="133501130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99</xdr:row>
      <xdr:rowOff>70485</xdr:rowOff>
    </xdr:from>
    <xdr:to>
      <xdr:col>16</xdr:col>
      <xdr:colOff>448945</xdr:colOff>
      <xdr:row>99</xdr:row>
      <xdr:rowOff>431800</xdr:rowOff>
    </xdr:to>
    <xdr:pic>
      <xdr:nvPicPr>
        <xdr:cNvPr id="181" name="图片 180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593647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98</xdr:row>
      <xdr:rowOff>70485</xdr:rowOff>
    </xdr:from>
    <xdr:to>
      <xdr:col>16</xdr:col>
      <xdr:colOff>448945</xdr:colOff>
      <xdr:row>98</xdr:row>
      <xdr:rowOff>431800</xdr:rowOff>
    </xdr:to>
    <xdr:pic>
      <xdr:nvPicPr>
        <xdr:cNvPr id="182" name="图片 181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526210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100</xdr:row>
      <xdr:rowOff>70485</xdr:rowOff>
    </xdr:from>
    <xdr:to>
      <xdr:col>16</xdr:col>
      <xdr:colOff>448945</xdr:colOff>
      <xdr:row>100</xdr:row>
      <xdr:rowOff>431800</xdr:rowOff>
    </xdr:to>
    <xdr:pic>
      <xdr:nvPicPr>
        <xdr:cNvPr id="183" name="图片 182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64438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234</xdr:row>
      <xdr:rowOff>69215</xdr:rowOff>
    </xdr:from>
    <xdr:to>
      <xdr:col>16</xdr:col>
      <xdr:colOff>434975</xdr:colOff>
      <xdr:row>234</xdr:row>
      <xdr:rowOff>405765</xdr:rowOff>
    </xdr:to>
    <xdr:pic>
      <xdr:nvPicPr>
        <xdr:cNvPr id="184" name="图片 183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5405455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53975</xdr:colOff>
      <xdr:row>194</xdr:row>
      <xdr:rowOff>80645</xdr:rowOff>
    </xdr:from>
    <xdr:to>
      <xdr:col>16</xdr:col>
      <xdr:colOff>484505</xdr:colOff>
      <xdr:row>194</xdr:row>
      <xdr:rowOff>444500</xdr:rowOff>
    </xdr:to>
    <xdr:pic>
      <xdr:nvPicPr>
        <xdr:cNvPr id="58" name="图片 57"/>
        <xdr:cNvPicPr>
          <a:picLocks noChangeAspect="1"/>
        </xdr:cNvPicPr>
      </xdr:nvPicPr>
      <xdr:blipFill>
        <a:blip r:embed="rId120" cstate="print"/>
        <a:stretch>
          <a:fillRect/>
        </a:stretch>
      </xdr:blipFill>
      <xdr:spPr>
        <a:xfrm>
          <a:off x="9083675" y="131885055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119380</xdr:colOff>
      <xdr:row>13</xdr:row>
      <xdr:rowOff>55880</xdr:rowOff>
    </xdr:from>
    <xdr:to>
      <xdr:col>16</xdr:col>
      <xdr:colOff>433070</xdr:colOff>
      <xdr:row>13</xdr:row>
      <xdr:rowOff>476250</xdr:rowOff>
    </xdr:to>
    <xdr:pic>
      <xdr:nvPicPr>
        <xdr:cNvPr id="83" name="图片 82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49080" y="6635115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29</xdr:row>
      <xdr:rowOff>85725</xdr:rowOff>
    </xdr:from>
    <xdr:to>
      <xdr:col>16</xdr:col>
      <xdr:colOff>407670</xdr:colOff>
      <xdr:row>29</xdr:row>
      <xdr:rowOff>381000</xdr:rowOff>
    </xdr:to>
    <xdr:pic>
      <xdr:nvPicPr>
        <xdr:cNvPr id="105" name="Picture 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9176385" y="2432939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133350</xdr:colOff>
      <xdr:row>39</xdr:row>
      <xdr:rowOff>85090</xdr:rowOff>
    </xdr:from>
    <xdr:to>
      <xdr:col>16</xdr:col>
      <xdr:colOff>515620</xdr:colOff>
      <xdr:row>39</xdr:row>
      <xdr:rowOff>408940</xdr:rowOff>
    </xdr:to>
    <xdr:pic>
      <xdr:nvPicPr>
        <xdr:cNvPr id="115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63050" y="29899610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39</xdr:row>
      <xdr:rowOff>101600</xdr:rowOff>
    </xdr:from>
    <xdr:to>
      <xdr:col>16</xdr:col>
      <xdr:colOff>495935</xdr:colOff>
      <xdr:row>39</xdr:row>
      <xdr:rowOff>425450</xdr:rowOff>
    </xdr:to>
    <xdr:pic>
      <xdr:nvPicPr>
        <xdr:cNvPr id="137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43365" y="29916120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152400</xdr:colOff>
      <xdr:row>48</xdr:row>
      <xdr:rowOff>100965</xdr:rowOff>
    </xdr:from>
    <xdr:to>
      <xdr:col>16</xdr:col>
      <xdr:colOff>419100</xdr:colOff>
      <xdr:row>48</xdr:row>
      <xdr:rowOff>436880</xdr:rowOff>
    </xdr:to>
    <xdr:pic>
      <xdr:nvPicPr>
        <xdr:cNvPr id="167" name="图片 166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82100" y="3494087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69</xdr:row>
      <xdr:rowOff>70485</xdr:rowOff>
    </xdr:from>
    <xdr:to>
      <xdr:col>16</xdr:col>
      <xdr:colOff>448945</xdr:colOff>
      <xdr:row>69</xdr:row>
      <xdr:rowOff>431800</xdr:rowOff>
    </xdr:to>
    <xdr:pic>
      <xdr:nvPicPr>
        <xdr:cNvPr id="168" name="图片 167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436870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101</xdr:row>
      <xdr:rowOff>70485</xdr:rowOff>
    </xdr:from>
    <xdr:to>
      <xdr:col>16</xdr:col>
      <xdr:colOff>448945</xdr:colOff>
      <xdr:row>101</xdr:row>
      <xdr:rowOff>431800</xdr:rowOff>
    </xdr:to>
    <xdr:pic>
      <xdr:nvPicPr>
        <xdr:cNvPr id="170" name="图片 169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71677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208</xdr:row>
      <xdr:rowOff>69215</xdr:rowOff>
    </xdr:from>
    <xdr:to>
      <xdr:col>16</xdr:col>
      <xdr:colOff>446405</xdr:colOff>
      <xdr:row>208</xdr:row>
      <xdr:rowOff>405765</xdr:rowOff>
    </xdr:to>
    <xdr:pic>
      <xdr:nvPicPr>
        <xdr:cNvPr id="172" name="图片 171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3897673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217</xdr:row>
      <xdr:rowOff>69215</xdr:rowOff>
    </xdr:from>
    <xdr:to>
      <xdr:col>16</xdr:col>
      <xdr:colOff>446405</xdr:colOff>
      <xdr:row>217</xdr:row>
      <xdr:rowOff>405765</xdr:rowOff>
    </xdr:to>
    <xdr:pic>
      <xdr:nvPicPr>
        <xdr:cNvPr id="174" name="图片 173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516163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92075</xdr:colOff>
      <xdr:row>235</xdr:row>
      <xdr:rowOff>99060</xdr:rowOff>
    </xdr:from>
    <xdr:to>
      <xdr:col>16</xdr:col>
      <xdr:colOff>406400</xdr:colOff>
      <xdr:row>235</xdr:row>
      <xdr:rowOff>435610</xdr:rowOff>
    </xdr:to>
    <xdr:pic>
      <xdr:nvPicPr>
        <xdr:cNvPr id="186" name="图片 185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21775" y="155942665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14</xdr:row>
      <xdr:rowOff>224790</xdr:rowOff>
    </xdr:from>
    <xdr:to>
      <xdr:col>16</xdr:col>
      <xdr:colOff>421640</xdr:colOff>
      <xdr:row>14</xdr:row>
      <xdr:rowOff>645160</xdr:rowOff>
    </xdr:to>
    <xdr:pic>
      <xdr:nvPicPr>
        <xdr:cNvPr id="187" name="图片 186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7650" y="7461250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30</xdr:row>
      <xdr:rowOff>85725</xdr:rowOff>
    </xdr:from>
    <xdr:to>
      <xdr:col>16</xdr:col>
      <xdr:colOff>407670</xdr:colOff>
      <xdr:row>30</xdr:row>
      <xdr:rowOff>381000</xdr:rowOff>
    </xdr:to>
    <xdr:pic>
      <xdr:nvPicPr>
        <xdr:cNvPr id="188" name="Picture 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9176385" y="2483675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133350</xdr:colOff>
      <xdr:row>40</xdr:row>
      <xdr:rowOff>85090</xdr:rowOff>
    </xdr:from>
    <xdr:to>
      <xdr:col>16</xdr:col>
      <xdr:colOff>515620</xdr:colOff>
      <xdr:row>40</xdr:row>
      <xdr:rowOff>408940</xdr:rowOff>
    </xdr:to>
    <xdr:pic>
      <xdr:nvPicPr>
        <xdr:cNvPr id="193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63050" y="3040697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40</xdr:row>
      <xdr:rowOff>101600</xdr:rowOff>
    </xdr:from>
    <xdr:to>
      <xdr:col>16</xdr:col>
      <xdr:colOff>495935</xdr:colOff>
      <xdr:row>40</xdr:row>
      <xdr:rowOff>425450</xdr:rowOff>
    </xdr:to>
    <xdr:pic>
      <xdr:nvPicPr>
        <xdr:cNvPr id="194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43365" y="3042348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49</xdr:row>
      <xdr:rowOff>624840</xdr:rowOff>
    </xdr:from>
    <xdr:to>
      <xdr:col>16</xdr:col>
      <xdr:colOff>371475</xdr:colOff>
      <xdr:row>49</xdr:row>
      <xdr:rowOff>960755</xdr:rowOff>
    </xdr:to>
    <xdr:pic>
      <xdr:nvPicPr>
        <xdr:cNvPr id="195" name="图片 194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3597211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70</xdr:row>
      <xdr:rowOff>70485</xdr:rowOff>
    </xdr:from>
    <xdr:to>
      <xdr:col>16</xdr:col>
      <xdr:colOff>448945</xdr:colOff>
      <xdr:row>70</xdr:row>
      <xdr:rowOff>431800</xdr:rowOff>
    </xdr:to>
    <xdr:pic>
      <xdr:nvPicPr>
        <xdr:cNvPr id="196" name="图片 195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487606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102</xdr:row>
      <xdr:rowOff>70485</xdr:rowOff>
    </xdr:from>
    <xdr:to>
      <xdr:col>16</xdr:col>
      <xdr:colOff>448945</xdr:colOff>
      <xdr:row>102</xdr:row>
      <xdr:rowOff>431800</xdr:rowOff>
    </xdr:to>
    <xdr:pic>
      <xdr:nvPicPr>
        <xdr:cNvPr id="198" name="图片 197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767510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209</xdr:row>
      <xdr:rowOff>69215</xdr:rowOff>
    </xdr:from>
    <xdr:to>
      <xdr:col>16</xdr:col>
      <xdr:colOff>446405</xdr:colOff>
      <xdr:row>209</xdr:row>
      <xdr:rowOff>405765</xdr:rowOff>
    </xdr:to>
    <xdr:pic>
      <xdr:nvPicPr>
        <xdr:cNvPr id="199" name="图片 198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3948410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218</xdr:row>
      <xdr:rowOff>69215</xdr:rowOff>
    </xdr:from>
    <xdr:to>
      <xdr:col>16</xdr:col>
      <xdr:colOff>446405</xdr:colOff>
      <xdr:row>218</xdr:row>
      <xdr:rowOff>405765</xdr:rowOff>
    </xdr:to>
    <xdr:pic>
      <xdr:nvPicPr>
        <xdr:cNvPr id="200" name="图片 199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566900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236</xdr:row>
      <xdr:rowOff>69215</xdr:rowOff>
    </xdr:from>
    <xdr:to>
      <xdr:col>16</xdr:col>
      <xdr:colOff>434975</xdr:colOff>
      <xdr:row>236</xdr:row>
      <xdr:rowOff>405765</xdr:rowOff>
    </xdr:to>
    <xdr:pic>
      <xdr:nvPicPr>
        <xdr:cNvPr id="201" name="图片 200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6420185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15</xdr:row>
      <xdr:rowOff>224790</xdr:rowOff>
    </xdr:from>
    <xdr:to>
      <xdr:col>16</xdr:col>
      <xdr:colOff>421640</xdr:colOff>
      <xdr:row>15</xdr:row>
      <xdr:rowOff>645160</xdr:rowOff>
    </xdr:to>
    <xdr:pic>
      <xdr:nvPicPr>
        <xdr:cNvPr id="202" name="图片 201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7650" y="8775700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16</xdr:row>
      <xdr:rowOff>224790</xdr:rowOff>
    </xdr:from>
    <xdr:to>
      <xdr:col>16</xdr:col>
      <xdr:colOff>421640</xdr:colOff>
      <xdr:row>16</xdr:row>
      <xdr:rowOff>645160</xdr:rowOff>
    </xdr:to>
    <xdr:pic>
      <xdr:nvPicPr>
        <xdr:cNvPr id="203" name="图片 202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7650" y="10090150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51</xdr:row>
      <xdr:rowOff>624840</xdr:rowOff>
    </xdr:from>
    <xdr:to>
      <xdr:col>16</xdr:col>
      <xdr:colOff>371475</xdr:colOff>
      <xdr:row>51</xdr:row>
      <xdr:rowOff>960755</xdr:rowOff>
    </xdr:to>
    <xdr:pic>
      <xdr:nvPicPr>
        <xdr:cNvPr id="207" name="图片 206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3860101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72</xdr:row>
      <xdr:rowOff>70485</xdr:rowOff>
    </xdr:from>
    <xdr:to>
      <xdr:col>16</xdr:col>
      <xdr:colOff>448945</xdr:colOff>
      <xdr:row>72</xdr:row>
      <xdr:rowOff>431800</xdr:rowOff>
    </xdr:to>
    <xdr:pic>
      <xdr:nvPicPr>
        <xdr:cNvPr id="208" name="图片 207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662866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104</xdr:row>
      <xdr:rowOff>70485</xdr:rowOff>
    </xdr:from>
    <xdr:to>
      <xdr:col>16</xdr:col>
      <xdr:colOff>448945</xdr:colOff>
      <xdr:row>104</xdr:row>
      <xdr:rowOff>431800</xdr:rowOff>
    </xdr:to>
    <xdr:pic>
      <xdr:nvPicPr>
        <xdr:cNvPr id="210" name="图片 209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942770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210</xdr:row>
      <xdr:rowOff>69215</xdr:rowOff>
    </xdr:from>
    <xdr:to>
      <xdr:col>16</xdr:col>
      <xdr:colOff>446405</xdr:colOff>
      <xdr:row>210</xdr:row>
      <xdr:rowOff>405765</xdr:rowOff>
    </xdr:to>
    <xdr:pic>
      <xdr:nvPicPr>
        <xdr:cNvPr id="211" name="图片 210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036040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219</xdr:row>
      <xdr:rowOff>69215</xdr:rowOff>
    </xdr:from>
    <xdr:to>
      <xdr:col>16</xdr:col>
      <xdr:colOff>446405</xdr:colOff>
      <xdr:row>219</xdr:row>
      <xdr:rowOff>405765</xdr:rowOff>
    </xdr:to>
    <xdr:pic>
      <xdr:nvPicPr>
        <xdr:cNvPr id="212" name="图片 211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6545300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237</xdr:row>
      <xdr:rowOff>69215</xdr:rowOff>
    </xdr:from>
    <xdr:to>
      <xdr:col>16</xdr:col>
      <xdr:colOff>434975</xdr:colOff>
      <xdr:row>237</xdr:row>
      <xdr:rowOff>405765</xdr:rowOff>
    </xdr:to>
    <xdr:pic>
      <xdr:nvPicPr>
        <xdr:cNvPr id="213" name="图片 212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7296485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150495</xdr:colOff>
      <xdr:row>17</xdr:row>
      <xdr:rowOff>557530</xdr:rowOff>
    </xdr:from>
    <xdr:to>
      <xdr:col>16</xdr:col>
      <xdr:colOff>414020</xdr:colOff>
      <xdr:row>17</xdr:row>
      <xdr:rowOff>948055</xdr:rowOff>
    </xdr:to>
    <xdr:pic>
      <xdr:nvPicPr>
        <xdr:cNvPr id="217" name="图片 216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80195" y="11737340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99060</xdr:colOff>
      <xdr:row>18</xdr:row>
      <xdr:rowOff>488315</xdr:rowOff>
    </xdr:from>
    <xdr:to>
      <xdr:col>16</xdr:col>
      <xdr:colOff>362585</xdr:colOff>
      <xdr:row>18</xdr:row>
      <xdr:rowOff>878840</xdr:rowOff>
    </xdr:to>
    <xdr:pic>
      <xdr:nvPicPr>
        <xdr:cNvPr id="218" name="图片 217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28760" y="12763500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116205</xdr:colOff>
      <xdr:row>19</xdr:row>
      <xdr:rowOff>556895</xdr:rowOff>
    </xdr:from>
    <xdr:to>
      <xdr:col>16</xdr:col>
      <xdr:colOff>379730</xdr:colOff>
      <xdr:row>19</xdr:row>
      <xdr:rowOff>947420</xdr:rowOff>
    </xdr:to>
    <xdr:pic>
      <xdr:nvPicPr>
        <xdr:cNvPr id="219" name="图片 218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45905" y="13927455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52</xdr:row>
      <xdr:rowOff>624840</xdr:rowOff>
    </xdr:from>
    <xdr:to>
      <xdr:col>16</xdr:col>
      <xdr:colOff>371475</xdr:colOff>
      <xdr:row>52</xdr:row>
      <xdr:rowOff>960755</xdr:rowOff>
    </xdr:to>
    <xdr:pic>
      <xdr:nvPicPr>
        <xdr:cNvPr id="220" name="图片 219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3991546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54</xdr:row>
      <xdr:rowOff>624840</xdr:rowOff>
    </xdr:from>
    <xdr:to>
      <xdr:col>16</xdr:col>
      <xdr:colOff>371475</xdr:colOff>
      <xdr:row>54</xdr:row>
      <xdr:rowOff>960755</xdr:rowOff>
    </xdr:to>
    <xdr:pic>
      <xdr:nvPicPr>
        <xdr:cNvPr id="221" name="图片 220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210621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73</xdr:row>
      <xdr:rowOff>70485</xdr:rowOff>
    </xdr:from>
    <xdr:to>
      <xdr:col>16</xdr:col>
      <xdr:colOff>448945</xdr:colOff>
      <xdr:row>73</xdr:row>
      <xdr:rowOff>431800</xdr:rowOff>
    </xdr:to>
    <xdr:pic>
      <xdr:nvPicPr>
        <xdr:cNvPr id="222" name="图片 221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77240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75</xdr:row>
      <xdr:rowOff>70485</xdr:rowOff>
    </xdr:from>
    <xdr:to>
      <xdr:col>16</xdr:col>
      <xdr:colOff>448945</xdr:colOff>
      <xdr:row>75</xdr:row>
      <xdr:rowOff>431800</xdr:rowOff>
    </xdr:to>
    <xdr:pic>
      <xdr:nvPicPr>
        <xdr:cNvPr id="224" name="图片 223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94766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105</xdr:row>
      <xdr:rowOff>70485</xdr:rowOff>
    </xdr:from>
    <xdr:to>
      <xdr:col>16</xdr:col>
      <xdr:colOff>448945</xdr:colOff>
      <xdr:row>105</xdr:row>
      <xdr:rowOff>431800</xdr:rowOff>
    </xdr:to>
    <xdr:pic>
      <xdr:nvPicPr>
        <xdr:cNvPr id="226" name="图片 225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052308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107</xdr:row>
      <xdr:rowOff>70485</xdr:rowOff>
    </xdr:from>
    <xdr:to>
      <xdr:col>16</xdr:col>
      <xdr:colOff>448945</xdr:colOff>
      <xdr:row>107</xdr:row>
      <xdr:rowOff>431800</xdr:rowOff>
    </xdr:to>
    <xdr:pic>
      <xdr:nvPicPr>
        <xdr:cNvPr id="227" name="图片 226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227568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20</xdr:row>
      <xdr:rowOff>224790</xdr:rowOff>
    </xdr:from>
    <xdr:to>
      <xdr:col>16</xdr:col>
      <xdr:colOff>421640</xdr:colOff>
      <xdr:row>20</xdr:row>
      <xdr:rowOff>645160</xdr:rowOff>
    </xdr:to>
    <xdr:pic>
      <xdr:nvPicPr>
        <xdr:cNvPr id="228" name="图片 227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7650" y="14690725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21</xdr:row>
      <xdr:rowOff>224790</xdr:rowOff>
    </xdr:from>
    <xdr:to>
      <xdr:col>16</xdr:col>
      <xdr:colOff>421640</xdr:colOff>
      <xdr:row>21</xdr:row>
      <xdr:rowOff>645160</xdr:rowOff>
    </xdr:to>
    <xdr:pic>
      <xdr:nvPicPr>
        <xdr:cNvPr id="229" name="图片 228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7650" y="16005175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22</xdr:row>
      <xdr:rowOff>224790</xdr:rowOff>
    </xdr:from>
    <xdr:to>
      <xdr:col>16</xdr:col>
      <xdr:colOff>421640</xdr:colOff>
      <xdr:row>22</xdr:row>
      <xdr:rowOff>645160</xdr:rowOff>
    </xdr:to>
    <xdr:pic>
      <xdr:nvPicPr>
        <xdr:cNvPr id="230" name="图片 229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9137650" y="17319625"/>
          <a:ext cx="31369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150495</xdr:colOff>
      <xdr:row>23</xdr:row>
      <xdr:rowOff>557530</xdr:rowOff>
    </xdr:from>
    <xdr:to>
      <xdr:col>16</xdr:col>
      <xdr:colOff>414020</xdr:colOff>
      <xdr:row>23</xdr:row>
      <xdr:rowOff>948055</xdr:rowOff>
    </xdr:to>
    <xdr:pic>
      <xdr:nvPicPr>
        <xdr:cNvPr id="231" name="图片 230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80195" y="18966815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99060</xdr:colOff>
      <xdr:row>24</xdr:row>
      <xdr:rowOff>488315</xdr:rowOff>
    </xdr:from>
    <xdr:to>
      <xdr:col>16</xdr:col>
      <xdr:colOff>362585</xdr:colOff>
      <xdr:row>24</xdr:row>
      <xdr:rowOff>878840</xdr:rowOff>
    </xdr:to>
    <xdr:pic>
      <xdr:nvPicPr>
        <xdr:cNvPr id="232" name="图片 231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28760" y="19992975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116205</xdr:colOff>
      <xdr:row>25</xdr:row>
      <xdr:rowOff>556895</xdr:rowOff>
    </xdr:from>
    <xdr:to>
      <xdr:col>16</xdr:col>
      <xdr:colOff>379730</xdr:colOff>
      <xdr:row>25</xdr:row>
      <xdr:rowOff>947420</xdr:rowOff>
    </xdr:to>
    <xdr:pic>
      <xdr:nvPicPr>
        <xdr:cNvPr id="233" name="图片 232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45905" y="21156930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31</xdr:row>
      <xdr:rowOff>85725</xdr:rowOff>
    </xdr:from>
    <xdr:to>
      <xdr:col>16</xdr:col>
      <xdr:colOff>407670</xdr:colOff>
      <xdr:row>31</xdr:row>
      <xdr:rowOff>381000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9176385" y="2571305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133350</xdr:colOff>
      <xdr:row>41</xdr:row>
      <xdr:rowOff>85090</xdr:rowOff>
    </xdr:from>
    <xdr:to>
      <xdr:col>16</xdr:col>
      <xdr:colOff>515620</xdr:colOff>
      <xdr:row>41</xdr:row>
      <xdr:rowOff>408940</xdr:rowOff>
    </xdr:to>
    <xdr:pic>
      <xdr:nvPicPr>
        <xdr:cNvPr id="235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63050" y="3084512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41</xdr:row>
      <xdr:rowOff>101600</xdr:rowOff>
    </xdr:from>
    <xdr:to>
      <xdr:col>16</xdr:col>
      <xdr:colOff>495935</xdr:colOff>
      <xdr:row>41</xdr:row>
      <xdr:rowOff>425450</xdr:rowOff>
    </xdr:to>
    <xdr:pic>
      <xdr:nvPicPr>
        <xdr:cNvPr id="236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43365" y="3086163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55</xdr:row>
      <xdr:rowOff>624840</xdr:rowOff>
    </xdr:from>
    <xdr:to>
      <xdr:col>16</xdr:col>
      <xdr:colOff>371475</xdr:colOff>
      <xdr:row>55</xdr:row>
      <xdr:rowOff>960755</xdr:rowOff>
    </xdr:to>
    <xdr:pic>
      <xdr:nvPicPr>
        <xdr:cNvPr id="237" name="图片 236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320159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57</xdr:row>
      <xdr:rowOff>624840</xdr:rowOff>
    </xdr:from>
    <xdr:to>
      <xdr:col>16</xdr:col>
      <xdr:colOff>371475</xdr:colOff>
      <xdr:row>57</xdr:row>
      <xdr:rowOff>960755</xdr:rowOff>
    </xdr:to>
    <xdr:pic>
      <xdr:nvPicPr>
        <xdr:cNvPr id="238" name="图片 237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583049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58</xdr:row>
      <xdr:rowOff>624840</xdr:rowOff>
    </xdr:from>
    <xdr:to>
      <xdr:col>16</xdr:col>
      <xdr:colOff>371475</xdr:colOff>
      <xdr:row>58</xdr:row>
      <xdr:rowOff>960755</xdr:rowOff>
    </xdr:to>
    <xdr:pic>
      <xdr:nvPicPr>
        <xdr:cNvPr id="239" name="图片 238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714494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60</xdr:row>
      <xdr:rowOff>624840</xdr:rowOff>
    </xdr:from>
    <xdr:to>
      <xdr:col>16</xdr:col>
      <xdr:colOff>371475</xdr:colOff>
      <xdr:row>60</xdr:row>
      <xdr:rowOff>960755</xdr:rowOff>
    </xdr:to>
    <xdr:pic>
      <xdr:nvPicPr>
        <xdr:cNvPr id="240" name="图片 239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933569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76</xdr:row>
      <xdr:rowOff>70485</xdr:rowOff>
    </xdr:from>
    <xdr:to>
      <xdr:col>16</xdr:col>
      <xdr:colOff>448945</xdr:colOff>
      <xdr:row>76</xdr:row>
      <xdr:rowOff>431800</xdr:rowOff>
    </xdr:to>
    <xdr:pic>
      <xdr:nvPicPr>
        <xdr:cNvPr id="241" name="图片 240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6057201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78</xdr:row>
      <xdr:rowOff>70485</xdr:rowOff>
    </xdr:from>
    <xdr:to>
      <xdr:col>16</xdr:col>
      <xdr:colOff>448945</xdr:colOff>
      <xdr:row>78</xdr:row>
      <xdr:rowOff>431800</xdr:rowOff>
    </xdr:to>
    <xdr:pic>
      <xdr:nvPicPr>
        <xdr:cNvPr id="243" name="图片 242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6276276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79</xdr:row>
      <xdr:rowOff>70485</xdr:rowOff>
    </xdr:from>
    <xdr:to>
      <xdr:col>16</xdr:col>
      <xdr:colOff>448945</xdr:colOff>
      <xdr:row>79</xdr:row>
      <xdr:rowOff>431800</xdr:rowOff>
    </xdr:to>
    <xdr:pic>
      <xdr:nvPicPr>
        <xdr:cNvPr id="245" name="图片 244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638581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81</xdr:row>
      <xdr:rowOff>70485</xdr:rowOff>
    </xdr:from>
    <xdr:to>
      <xdr:col>16</xdr:col>
      <xdr:colOff>448945</xdr:colOff>
      <xdr:row>81</xdr:row>
      <xdr:rowOff>431800</xdr:rowOff>
    </xdr:to>
    <xdr:pic>
      <xdr:nvPicPr>
        <xdr:cNvPr id="247" name="图片 246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6604889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108</xdr:row>
      <xdr:rowOff>70485</xdr:rowOff>
    </xdr:from>
    <xdr:to>
      <xdr:col>16</xdr:col>
      <xdr:colOff>448945</xdr:colOff>
      <xdr:row>108</xdr:row>
      <xdr:rowOff>431800</xdr:rowOff>
    </xdr:to>
    <xdr:pic>
      <xdr:nvPicPr>
        <xdr:cNvPr id="249" name="图片 248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337105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110</xdr:row>
      <xdr:rowOff>70485</xdr:rowOff>
    </xdr:from>
    <xdr:to>
      <xdr:col>16</xdr:col>
      <xdr:colOff>448945</xdr:colOff>
      <xdr:row>110</xdr:row>
      <xdr:rowOff>431800</xdr:rowOff>
    </xdr:to>
    <xdr:pic>
      <xdr:nvPicPr>
        <xdr:cNvPr id="250" name="图片 249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556180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111</xdr:row>
      <xdr:rowOff>70485</xdr:rowOff>
    </xdr:from>
    <xdr:to>
      <xdr:col>16</xdr:col>
      <xdr:colOff>448945</xdr:colOff>
      <xdr:row>111</xdr:row>
      <xdr:rowOff>431800</xdr:rowOff>
    </xdr:to>
    <xdr:pic>
      <xdr:nvPicPr>
        <xdr:cNvPr id="251" name="图片 250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665718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113</xdr:row>
      <xdr:rowOff>70485</xdr:rowOff>
    </xdr:from>
    <xdr:to>
      <xdr:col>16</xdr:col>
      <xdr:colOff>448945</xdr:colOff>
      <xdr:row>113</xdr:row>
      <xdr:rowOff>431800</xdr:rowOff>
    </xdr:to>
    <xdr:pic>
      <xdr:nvPicPr>
        <xdr:cNvPr id="252" name="图片 251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884793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211</xdr:row>
      <xdr:rowOff>69215</xdr:rowOff>
    </xdr:from>
    <xdr:to>
      <xdr:col>16</xdr:col>
      <xdr:colOff>446405</xdr:colOff>
      <xdr:row>211</xdr:row>
      <xdr:rowOff>405765</xdr:rowOff>
    </xdr:to>
    <xdr:pic>
      <xdr:nvPicPr>
        <xdr:cNvPr id="253" name="图片 252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145577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212</xdr:row>
      <xdr:rowOff>69215</xdr:rowOff>
    </xdr:from>
    <xdr:to>
      <xdr:col>16</xdr:col>
      <xdr:colOff>446405</xdr:colOff>
      <xdr:row>212</xdr:row>
      <xdr:rowOff>405765</xdr:rowOff>
    </xdr:to>
    <xdr:pic>
      <xdr:nvPicPr>
        <xdr:cNvPr id="254" name="图片 253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229397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220</xdr:row>
      <xdr:rowOff>69215</xdr:rowOff>
    </xdr:from>
    <xdr:to>
      <xdr:col>16</xdr:col>
      <xdr:colOff>446405</xdr:colOff>
      <xdr:row>220</xdr:row>
      <xdr:rowOff>405765</xdr:rowOff>
    </xdr:to>
    <xdr:pic>
      <xdr:nvPicPr>
        <xdr:cNvPr id="255" name="图片 254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764067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221</xdr:row>
      <xdr:rowOff>69215</xdr:rowOff>
    </xdr:from>
    <xdr:to>
      <xdr:col>16</xdr:col>
      <xdr:colOff>446405</xdr:colOff>
      <xdr:row>221</xdr:row>
      <xdr:rowOff>405765</xdr:rowOff>
    </xdr:to>
    <xdr:pic>
      <xdr:nvPicPr>
        <xdr:cNvPr id="256" name="图片 255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847887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238</xdr:row>
      <xdr:rowOff>69215</xdr:rowOff>
    </xdr:from>
    <xdr:to>
      <xdr:col>16</xdr:col>
      <xdr:colOff>434975</xdr:colOff>
      <xdr:row>238</xdr:row>
      <xdr:rowOff>405765</xdr:rowOff>
    </xdr:to>
    <xdr:pic>
      <xdr:nvPicPr>
        <xdr:cNvPr id="257" name="图片 256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8391860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239</xdr:row>
      <xdr:rowOff>69215</xdr:rowOff>
    </xdr:from>
    <xdr:to>
      <xdr:col>16</xdr:col>
      <xdr:colOff>434975</xdr:colOff>
      <xdr:row>239</xdr:row>
      <xdr:rowOff>405765</xdr:rowOff>
    </xdr:to>
    <xdr:pic>
      <xdr:nvPicPr>
        <xdr:cNvPr id="258" name="图片 257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9230060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103</xdr:row>
      <xdr:rowOff>70485</xdr:rowOff>
    </xdr:from>
    <xdr:to>
      <xdr:col>16</xdr:col>
      <xdr:colOff>448945</xdr:colOff>
      <xdr:row>103</xdr:row>
      <xdr:rowOff>431800</xdr:rowOff>
    </xdr:to>
    <xdr:pic>
      <xdr:nvPicPr>
        <xdr:cNvPr id="28" name="图片 27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7855140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106</xdr:row>
      <xdr:rowOff>70485</xdr:rowOff>
    </xdr:from>
    <xdr:to>
      <xdr:col>16</xdr:col>
      <xdr:colOff>448945</xdr:colOff>
      <xdr:row>106</xdr:row>
      <xdr:rowOff>431800</xdr:rowOff>
    </xdr:to>
    <xdr:pic>
      <xdr:nvPicPr>
        <xdr:cNvPr id="29" name="图片 28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139938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109</xdr:row>
      <xdr:rowOff>70485</xdr:rowOff>
    </xdr:from>
    <xdr:to>
      <xdr:col>16</xdr:col>
      <xdr:colOff>448945</xdr:colOff>
      <xdr:row>109</xdr:row>
      <xdr:rowOff>431800</xdr:rowOff>
    </xdr:to>
    <xdr:pic>
      <xdr:nvPicPr>
        <xdr:cNvPr id="175" name="图片 174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446643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112</xdr:row>
      <xdr:rowOff>70485</xdr:rowOff>
    </xdr:from>
    <xdr:to>
      <xdr:col>16</xdr:col>
      <xdr:colOff>448945</xdr:colOff>
      <xdr:row>112</xdr:row>
      <xdr:rowOff>431800</xdr:rowOff>
    </xdr:to>
    <xdr:pic>
      <xdr:nvPicPr>
        <xdr:cNvPr id="204" name="图片 203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8775255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50</xdr:row>
      <xdr:rowOff>624840</xdr:rowOff>
    </xdr:from>
    <xdr:to>
      <xdr:col>16</xdr:col>
      <xdr:colOff>371475</xdr:colOff>
      <xdr:row>50</xdr:row>
      <xdr:rowOff>960755</xdr:rowOff>
    </xdr:to>
    <xdr:pic>
      <xdr:nvPicPr>
        <xdr:cNvPr id="206" name="图片 205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3728656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53</xdr:row>
      <xdr:rowOff>624840</xdr:rowOff>
    </xdr:from>
    <xdr:to>
      <xdr:col>16</xdr:col>
      <xdr:colOff>371475</xdr:colOff>
      <xdr:row>53</xdr:row>
      <xdr:rowOff>960755</xdr:rowOff>
    </xdr:to>
    <xdr:pic>
      <xdr:nvPicPr>
        <xdr:cNvPr id="214" name="图片 213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101084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56</xdr:row>
      <xdr:rowOff>624840</xdr:rowOff>
    </xdr:from>
    <xdr:to>
      <xdr:col>16</xdr:col>
      <xdr:colOff>371475</xdr:colOff>
      <xdr:row>56</xdr:row>
      <xdr:rowOff>960755</xdr:rowOff>
    </xdr:to>
    <xdr:pic>
      <xdr:nvPicPr>
        <xdr:cNvPr id="215" name="图片 214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451604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59</xdr:row>
      <xdr:rowOff>624840</xdr:rowOff>
    </xdr:from>
    <xdr:to>
      <xdr:col>16</xdr:col>
      <xdr:colOff>371475</xdr:colOff>
      <xdr:row>59</xdr:row>
      <xdr:rowOff>960755</xdr:rowOff>
    </xdr:to>
    <xdr:pic>
      <xdr:nvPicPr>
        <xdr:cNvPr id="216" name="图片 215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34475" y="4824031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71</xdr:row>
      <xdr:rowOff>70485</xdr:rowOff>
    </xdr:from>
    <xdr:to>
      <xdr:col>16</xdr:col>
      <xdr:colOff>448945</xdr:colOff>
      <xdr:row>71</xdr:row>
      <xdr:rowOff>431800</xdr:rowOff>
    </xdr:to>
    <xdr:pic>
      <xdr:nvPicPr>
        <xdr:cNvPr id="259" name="图片 258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575236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74</xdr:row>
      <xdr:rowOff>70485</xdr:rowOff>
    </xdr:from>
    <xdr:to>
      <xdr:col>16</xdr:col>
      <xdr:colOff>448945</xdr:colOff>
      <xdr:row>74</xdr:row>
      <xdr:rowOff>431800</xdr:rowOff>
    </xdr:to>
    <xdr:pic>
      <xdr:nvPicPr>
        <xdr:cNvPr id="261" name="图片 260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860034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77</xdr:row>
      <xdr:rowOff>70485</xdr:rowOff>
    </xdr:from>
    <xdr:to>
      <xdr:col>16</xdr:col>
      <xdr:colOff>448945</xdr:colOff>
      <xdr:row>77</xdr:row>
      <xdr:rowOff>431800</xdr:rowOff>
    </xdr:to>
    <xdr:pic>
      <xdr:nvPicPr>
        <xdr:cNvPr id="263" name="图片 262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61667390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80</xdr:row>
      <xdr:rowOff>70485</xdr:rowOff>
    </xdr:from>
    <xdr:to>
      <xdr:col>16</xdr:col>
      <xdr:colOff>448945</xdr:colOff>
      <xdr:row>80</xdr:row>
      <xdr:rowOff>431800</xdr:rowOff>
    </xdr:to>
    <xdr:pic>
      <xdr:nvPicPr>
        <xdr:cNvPr id="265" name="图片 264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6495351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116205</xdr:colOff>
      <xdr:row>26</xdr:row>
      <xdr:rowOff>352788</xdr:rowOff>
    </xdr:from>
    <xdr:to>
      <xdr:col>16</xdr:col>
      <xdr:colOff>379730</xdr:colOff>
      <xdr:row>26</xdr:row>
      <xdr:rowOff>743313</xdr:rowOff>
    </xdr:to>
    <xdr:pic>
      <xdr:nvPicPr>
        <xdr:cNvPr id="268" name="图片 267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9145905" y="22047835"/>
          <a:ext cx="263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32</xdr:row>
      <xdr:rowOff>85725</xdr:rowOff>
    </xdr:from>
    <xdr:to>
      <xdr:col>16</xdr:col>
      <xdr:colOff>407670</xdr:colOff>
      <xdr:row>32</xdr:row>
      <xdr:rowOff>381000</xdr:rowOff>
    </xdr:to>
    <xdr:pic>
      <xdr:nvPicPr>
        <xdr:cNvPr id="269" name="Picture 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9176385" y="2615120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133350</xdr:colOff>
      <xdr:row>38</xdr:row>
      <xdr:rowOff>85090</xdr:rowOff>
    </xdr:from>
    <xdr:to>
      <xdr:col>16</xdr:col>
      <xdr:colOff>515620</xdr:colOff>
      <xdr:row>38</xdr:row>
      <xdr:rowOff>408940</xdr:rowOff>
    </xdr:to>
    <xdr:pic>
      <xdr:nvPicPr>
        <xdr:cNvPr id="270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63050" y="2939224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38</xdr:row>
      <xdr:rowOff>101600</xdr:rowOff>
    </xdr:from>
    <xdr:to>
      <xdr:col>16</xdr:col>
      <xdr:colOff>495935</xdr:colOff>
      <xdr:row>38</xdr:row>
      <xdr:rowOff>425450</xdr:rowOff>
    </xdr:to>
    <xdr:pic>
      <xdr:nvPicPr>
        <xdr:cNvPr id="271" name="Picture 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9143365" y="2940875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152400</xdr:colOff>
      <xdr:row>42</xdr:row>
      <xdr:rowOff>100965</xdr:rowOff>
    </xdr:from>
    <xdr:to>
      <xdr:col>16</xdr:col>
      <xdr:colOff>419100</xdr:colOff>
      <xdr:row>42</xdr:row>
      <xdr:rowOff>436880</xdr:rowOff>
    </xdr:to>
    <xdr:pic>
      <xdr:nvPicPr>
        <xdr:cNvPr id="272" name="图片 271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9182100" y="31299150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63</xdr:row>
      <xdr:rowOff>69850</xdr:rowOff>
    </xdr:from>
    <xdr:to>
      <xdr:col>16</xdr:col>
      <xdr:colOff>448945</xdr:colOff>
      <xdr:row>63</xdr:row>
      <xdr:rowOff>431165</xdr:rowOff>
    </xdr:to>
    <xdr:pic>
      <xdr:nvPicPr>
        <xdr:cNvPr id="273" name="图片 272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75750" y="5089080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95</xdr:row>
      <xdr:rowOff>69850</xdr:rowOff>
    </xdr:from>
    <xdr:to>
      <xdr:col>16</xdr:col>
      <xdr:colOff>427990</xdr:colOff>
      <xdr:row>95</xdr:row>
      <xdr:rowOff>431165</xdr:rowOff>
    </xdr:to>
    <xdr:pic>
      <xdr:nvPicPr>
        <xdr:cNvPr id="274" name="图片 273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9154795" y="73739375"/>
          <a:ext cx="302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204</xdr:row>
      <xdr:rowOff>69215</xdr:rowOff>
    </xdr:from>
    <xdr:to>
      <xdr:col>16</xdr:col>
      <xdr:colOff>446405</xdr:colOff>
      <xdr:row>204</xdr:row>
      <xdr:rowOff>405765</xdr:rowOff>
    </xdr:to>
    <xdr:pic>
      <xdr:nvPicPr>
        <xdr:cNvPr id="275" name="图片 274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3694727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213</xdr:row>
      <xdr:rowOff>69215</xdr:rowOff>
    </xdr:from>
    <xdr:to>
      <xdr:col>16</xdr:col>
      <xdr:colOff>446405</xdr:colOff>
      <xdr:row>213</xdr:row>
      <xdr:rowOff>405765</xdr:rowOff>
    </xdr:to>
    <xdr:pic>
      <xdr:nvPicPr>
        <xdr:cNvPr id="277" name="图片 276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9149715" y="143132175"/>
          <a:ext cx="32639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120650</xdr:colOff>
      <xdr:row>231</xdr:row>
      <xdr:rowOff>69215</xdr:rowOff>
    </xdr:from>
    <xdr:to>
      <xdr:col>16</xdr:col>
      <xdr:colOff>434975</xdr:colOff>
      <xdr:row>231</xdr:row>
      <xdr:rowOff>405765</xdr:rowOff>
    </xdr:to>
    <xdr:pic>
      <xdr:nvPicPr>
        <xdr:cNvPr id="280" name="图片 279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9150350" y="153883360"/>
          <a:ext cx="3143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102235</xdr:colOff>
      <xdr:row>176</xdr:row>
      <xdr:rowOff>127000</xdr:rowOff>
    </xdr:from>
    <xdr:to>
      <xdr:col>16</xdr:col>
      <xdr:colOff>495496</xdr:colOff>
      <xdr:row>176</xdr:row>
      <xdr:rowOff>420962</xdr:rowOff>
    </xdr:to>
    <xdr:pic>
      <xdr:nvPicPr>
        <xdr:cNvPr id="119" name="Picture 13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9131935" y="123026170"/>
          <a:ext cx="393065" cy="2933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116205</xdr:colOff>
      <xdr:row>179</xdr:row>
      <xdr:rowOff>146050</xdr:rowOff>
    </xdr:from>
    <xdr:to>
      <xdr:col>16</xdr:col>
      <xdr:colOff>423545</xdr:colOff>
      <xdr:row>179</xdr:row>
      <xdr:rowOff>393065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9145905" y="124847350"/>
          <a:ext cx="30734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93980</xdr:colOff>
      <xdr:row>181</xdr:row>
      <xdr:rowOff>146050</xdr:rowOff>
    </xdr:from>
    <xdr:to>
      <xdr:col>16</xdr:col>
      <xdr:colOff>479425</xdr:colOff>
      <xdr:row>181</xdr:row>
      <xdr:rowOff>401320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9123680" y="125862080"/>
          <a:ext cx="385445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52070</xdr:colOff>
      <xdr:row>180</xdr:row>
      <xdr:rowOff>111760</xdr:rowOff>
    </xdr:from>
    <xdr:to>
      <xdr:col>16</xdr:col>
      <xdr:colOff>549910</xdr:colOff>
      <xdr:row>180</xdr:row>
      <xdr:rowOff>448945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1770" y="125320425"/>
          <a:ext cx="49784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125730</xdr:colOff>
      <xdr:row>141</xdr:row>
      <xdr:rowOff>93345</xdr:rowOff>
    </xdr:from>
    <xdr:to>
      <xdr:col>16</xdr:col>
      <xdr:colOff>453390</xdr:colOff>
      <xdr:row>141</xdr:row>
      <xdr:rowOff>407670</xdr:rowOff>
    </xdr:to>
    <xdr:pic>
      <xdr:nvPicPr>
        <xdr:cNvPr id="173" name="Picture 4"/>
        <xdr:cNvPicPr>
          <a:picLocks noChangeAspect="1" noChangeArrowheads="1"/>
        </xdr:cNvPicPr>
      </xdr:nvPicPr>
      <xdr:blipFill>
        <a:blip r:embed="rId123" cstate="print"/>
        <a:srcRect/>
        <a:stretch>
          <a:fillRect/>
        </a:stretch>
      </xdr:blipFill>
      <xdr:spPr>
        <a:xfrm>
          <a:off x="9155430" y="105234740"/>
          <a:ext cx="3276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140335</xdr:colOff>
      <xdr:row>144</xdr:row>
      <xdr:rowOff>83820</xdr:rowOff>
    </xdr:from>
    <xdr:to>
      <xdr:col>16</xdr:col>
      <xdr:colOff>423704</xdr:colOff>
      <xdr:row>144</xdr:row>
      <xdr:rowOff>407670</xdr:rowOff>
    </xdr:to>
    <xdr:pic>
      <xdr:nvPicPr>
        <xdr:cNvPr id="185" name="Picture 2"/>
        <xdr:cNvPicPr>
          <a:picLocks noChangeAspect="1" noChangeArrowheads="1"/>
        </xdr:cNvPicPr>
      </xdr:nvPicPr>
      <xdr:blipFill>
        <a:blip r:embed="rId124" cstate="print"/>
        <a:srcRect/>
        <a:stretch>
          <a:fillRect/>
        </a:stretch>
      </xdr:blipFill>
      <xdr:spPr>
        <a:xfrm>
          <a:off x="9170035" y="106747310"/>
          <a:ext cx="28321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64770</xdr:colOff>
      <xdr:row>142</xdr:row>
      <xdr:rowOff>43815</xdr:rowOff>
    </xdr:from>
    <xdr:to>
      <xdr:col>16</xdr:col>
      <xdr:colOff>534035</xdr:colOff>
      <xdr:row>142</xdr:row>
      <xdr:rowOff>451485</xdr:rowOff>
    </xdr:to>
    <xdr:pic>
      <xdr:nvPicPr>
        <xdr:cNvPr id="197" name="图片 196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9094470" y="105692575"/>
          <a:ext cx="46926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97790</xdr:colOff>
      <xdr:row>145</xdr:row>
      <xdr:rowOff>116205</xdr:rowOff>
    </xdr:from>
    <xdr:to>
      <xdr:col>16</xdr:col>
      <xdr:colOff>445135</xdr:colOff>
      <xdr:row>145</xdr:row>
      <xdr:rowOff>404495</xdr:rowOff>
    </xdr:to>
    <xdr:pic>
      <xdr:nvPicPr>
        <xdr:cNvPr id="209" name="图片 20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9127490" y="10728706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25400</xdr:colOff>
      <xdr:row>146</xdr:row>
      <xdr:rowOff>25400</xdr:rowOff>
    </xdr:from>
    <xdr:to>
      <xdr:col>16</xdr:col>
      <xdr:colOff>501015</xdr:colOff>
      <xdr:row>146</xdr:row>
      <xdr:rowOff>439420</xdr:rowOff>
    </xdr:to>
    <xdr:pic>
      <xdr:nvPicPr>
        <xdr:cNvPr id="223" name="图片 222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9055100" y="107703620"/>
          <a:ext cx="475615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92710</xdr:colOff>
      <xdr:row>143</xdr:row>
      <xdr:rowOff>69850</xdr:rowOff>
    </xdr:from>
    <xdr:to>
      <xdr:col>16</xdr:col>
      <xdr:colOff>506730</xdr:colOff>
      <xdr:row>143</xdr:row>
      <xdr:rowOff>403225</xdr:rowOff>
    </xdr:to>
    <xdr:pic>
      <xdr:nvPicPr>
        <xdr:cNvPr id="61" name="图片 60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9122410" y="106225975"/>
          <a:ext cx="41402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24765</xdr:colOff>
      <xdr:row>175</xdr:row>
      <xdr:rowOff>71120</xdr:rowOff>
    </xdr:from>
    <xdr:to>
      <xdr:col>16</xdr:col>
      <xdr:colOff>478155</xdr:colOff>
      <xdr:row>175</xdr:row>
      <xdr:rowOff>324485</xdr:rowOff>
    </xdr:to>
    <xdr:pic>
      <xdr:nvPicPr>
        <xdr:cNvPr id="68" name="图片 67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9054465" y="122462925"/>
          <a:ext cx="453390" cy="253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273050</xdr:colOff>
      <xdr:row>5</xdr:row>
      <xdr:rowOff>127000</xdr:rowOff>
    </xdr:from>
    <xdr:to>
      <xdr:col>3</xdr:col>
      <xdr:colOff>596900</xdr:colOff>
      <xdr:row>8</xdr:row>
      <xdr:rowOff>285115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3050" y="2241550"/>
          <a:ext cx="1857375" cy="2066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168275</xdr:colOff>
      <xdr:row>138</xdr:row>
      <xdr:rowOff>168910</xdr:rowOff>
    </xdr:from>
    <xdr:to>
      <xdr:col>16</xdr:col>
      <xdr:colOff>364588</xdr:colOff>
      <xdr:row>138</xdr:row>
      <xdr:rowOff>391566</xdr:rowOff>
    </xdr:to>
    <xdr:pic>
      <xdr:nvPicPr>
        <xdr:cNvPr id="140" name="Picture 8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74000" y="83592670"/>
          <a:ext cx="196215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69215</xdr:colOff>
      <xdr:row>141</xdr:row>
      <xdr:rowOff>115570</xdr:rowOff>
    </xdr:from>
    <xdr:to>
      <xdr:col>16</xdr:col>
      <xdr:colOff>442246</xdr:colOff>
      <xdr:row>141</xdr:row>
      <xdr:rowOff>344170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74940" y="85061425"/>
          <a:ext cx="37274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125730</xdr:colOff>
      <xdr:row>115</xdr:row>
      <xdr:rowOff>126365</xdr:rowOff>
    </xdr:from>
    <xdr:to>
      <xdr:col>16</xdr:col>
      <xdr:colOff>459105</xdr:colOff>
      <xdr:row>115</xdr:row>
      <xdr:rowOff>364490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831455" y="68141215"/>
          <a:ext cx="33337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105410</xdr:colOff>
      <xdr:row>112</xdr:row>
      <xdr:rowOff>105410</xdr:rowOff>
    </xdr:from>
    <xdr:to>
      <xdr:col>16</xdr:col>
      <xdr:colOff>391160</xdr:colOff>
      <xdr:row>112</xdr:row>
      <xdr:rowOff>375444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811135" y="66598165"/>
          <a:ext cx="28575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40005</xdr:colOff>
      <xdr:row>140</xdr:row>
      <xdr:rowOff>115570</xdr:rowOff>
    </xdr:from>
    <xdr:to>
      <xdr:col>16</xdr:col>
      <xdr:colOff>535305</xdr:colOff>
      <xdr:row>140</xdr:row>
      <xdr:rowOff>341042</xdr:rowOff>
    </xdr:to>
    <xdr:pic>
      <xdr:nvPicPr>
        <xdr:cNvPr id="2050" name="Picture 4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45730" y="84554060"/>
          <a:ext cx="495300" cy="2254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65405</xdr:colOff>
      <xdr:row>139</xdr:row>
      <xdr:rowOff>94615</xdr:rowOff>
    </xdr:from>
    <xdr:to>
      <xdr:col>16</xdr:col>
      <xdr:colOff>503555</xdr:colOff>
      <xdr:row>139</xdr:row>
      <xdr:rowOff>311933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771130" y="8402574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108</xdr:row>
      <xdr:rowOff>115570</xdr:rowOff>
    </xdr:from>
    <xdr:to>
      <xdr:col>16</xdr:col>
      <xdr:colOff>400685</xdr:colOff>
      <xdr:row>108</xdr:row>
      <xdr:rowOff>353060</xdr:rowOff>
    </xdr:to>
    <xdr:pic>
      <xdr:nvPicPr>
        <xdr:cNvPr id="66" name="Picture 11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877810" y="64578865"/>
          <a:ext cx="228600" cy="2374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104140</xdr:colOff>
      <xdr:row>107</xdr:row>
      <xdr:rowOff>136525</xdr:rowOff>
    </xdr:from>
    <xdr:to>
      <xdr:col>16</xdr:col>
      <xdr:colOff>505460</xdr:colOff>
      <xdr:row>107</xdr:row>
      <xdr:rowOff>339725</xdr:rowOff>
    </xdr:to>
    <xdr:pic>
      <xdr:nvPicPr>
        <xdr:cNvPr id="68" name="Picture 13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809865" y="64092455"/>
          <a:ext cx="401320" cy="2032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111</xdr:row>
      <xdr:rowOff>88900</xdr:rowOff>
    </xdr:from>
    <xdr:to>
      <xdr:col>16</xdr:col>
      <xdr:colOff>487680</xdr:colOff>
      <xdr:row>111</xdr:row>
      <xdr:rowOff>400050</xdr:rowOff>
    </xdr:to>
    <xdr:pic>
      <xdr:nvPicPr>
        <xdr:cNvPr id="74" name="Picture 1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764780" y="6607429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58420</xdr:colOff>
      <xdr:row>113</xdr:row>
      <xdr:rowOff>159385</xdr:rowOff>
    </xdr:from>
    <xdr:to>
      <xdr:col>16</xdr:col>
      <xdr:colOff>520065</xdr:colOff>
      <xdr:row>113</xdr:row>
      <xdr:rowOff>396875</xdr:rowOff>
    </xdr:to>
    <xdr:pic>
      <xdr:nvPicPr>
        <xdr:cNvPr id="75" name="图片 74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7764145" y="67159505"/>
          <a:ext cx="46164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69215</xdr:colOff>
      <xdr:row>114</xdr:row>
      <xdr:rowOff>136525</xdr:rowOff>
    </xdr:from>
    <xdr:to>
      <xdr:col>16</xdr:col>
      <xdr:colOff>497840</xdr:colOff>
      <xdr:row>114</xdr:row>
      <xdr:rowOff>356870</xdr:rowOff>
    </xdr:to>
    <xdr:pic>
      <xdr:nvPicPr>
        <xdr:cNvPr id="76" name="图片 75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774940" y="67644010"/>
          <a:ext cx="42862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113665</xdr:colOff>
      <xdr:row>142</xdr:row>
      <xdr:rowOff>104775</xdr:rowOff>
    </xdr:from>
    <xdr:to>
      <xdr:col>16</xdr:col>
      <xdr:colOff>515620</xdr:colOff>
      <xdr:row>142</xdr:row>
      <xdr:rowOff>387985</xdr:rowOff>
    </xdr:to>
    <xdr:pic>
      <xdr:nvPicPr>
        <xdr:cNvPr id="78" name="图片 77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7819390" y="85557995"/>
          <a:ext cx="40195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143</xdr:row>
      <xdr:rowOff>281940</xdr:rowOff>
    </xdr:from>
    <xdr:to>
      <xdr:col>16</xdr:col>
      <xdr:colOff>488950</xdr:colOff>
      <xdr:row>143</xdr:row>
      <xdr:rowOff>347980</xdr:rowOff>
    </xdr:to>
    <xdr:pic>
      <xdr:nvPicPr>
        <xdr:cNvPr id="79" name="图片 78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7762875" y="86242525"/>
          <a:ext cx="43180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159385</xdr:colOff>
      <xdr:row>144</xdr:row>
      <xdr:rowOff>100965</xdr:rowOff>
    </xdr:from>
    <xdr:to>
      <xdr:col>16</xdr:col>
      <xdr:colOff>347345</xdr:colOff>
      <xdr:row>144</xdr:row>
      <xdr:rowOff>436245</xdr:rowOff>
    </xdr:to>
    <xdr:pic>
      <xdr:nvPicPr>
        <xdr:cNvPr id="80" name="图片 79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7865110" y="86568915"/>
          <a:ext cx="18796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145</xdr:row>
      <xdr:rowOff>80645</xdr:rowOff>
    </xdr:from>
    <xdr:to>
      <xdr:col>16</xdr:col>
      <xdr:colOff>351790</xdr:colOff>
      <xdr:row>145</xdr:row>
      <xdr:rowOff>416560</xdr:rowOff>
    </xdr:to>
    <xdr:pic>
      <xdr:nvPicPr>
        <xdr:cNvPr id="81" name="图片 80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7875270" y="87055960"/>
          <a:ext cx="18224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146</xdr:row>
      <xdr:rowOff>69215</xdr:rowOff>
    </xdr:from>
    <xdr:to>
      <xdr:col>16</xdr:col>
      <xdr:colOff>286385</xdr:colOff>
      <xdr:row>146</xdr:row>
      <xdr:rowOff>400050</xdr:rowOff>
    </xdr:to>
    <xdr:pic>
      <xdr:nvPicPr>
        <xdr:cNvPr id="82" name="图片 81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864475" y="87551895"/>
          <a:ext cx="12763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80645</xdr:colOff>
      <xdr:row>147</xdr:row>
      <xdr:rowOff>92710</xdr:rowOff>
    </xdr:from>
    <xdr:to>
      <xdr:col>17</xdr:col>
      <xdr:colOff>3175</xdr:colOff>
      <xdr:row>147</xdr:row>
      <xdr:rowOff>405765</xdr:rowOff>
    </xdr:to>
    <xdr:pic>
      <xdr:nvPicPr>
        <xdr:cNvPr id="83" name="图片 82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7786370" y="88082755"/>
          <a:ext cx="48450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148</xdr:row>
      <xdr:rowOff>90805</xdr:rowOff>
    </xdr:from>
    <xdr:to>
      <xdr:col>16</xdr:col>
      <xdr:colOff>396875</xdr:colOff>
      <xdr:row>148</xdr:row>
      <xdr:rowOff>394335</xdr:rowOff>
    </xdr:to>
    <xdr:pic>
      <xdr:nvPicPr>
        <xdr:cNvPr id="84" name="图片 83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7864475" y="88588215"/>
          <a:ext cx="23812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80010</xdr:colOff>
      <xdr:row>149</xdr:row>
      <xdr:rowOff>236855</xdr:rowOff>
    </xdr:from>
    <xdr:to>
      <xdr:col>16</xdr:col>
      <xdr:colOff>514985</xdr:colOff>
      <xdr:row>149</xdr:row>
      <xdr:rowOff>303530</xdr:rowOff>
    </xdr:to>
    <xdr:pic>
      <xdr:nvPicPr>
        <xdr:cNvPr id="85" name="图片 84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7785735" y="89241630"/>
          <a:ext cx="4349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147320</xdr:colOff>
      <xdr:row>150</xdr:row>
      <xdr:rowOff>81915</xdr:rowOff>
    </xdr:from>
    <xdr:to>
      <xdr:col>16</xdr:col>
      <xdr:colOff>443230</xdr:colOff>
      <xdr:row>150</xdr:row>
      <xdr:rowOff>441325</xdr:rowOff>
    </xdr:to>
    <xdr:pic>
      <xdr:nvPicPr>
        <xdr:cNvPr id="86" name="图片 85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7853045" y="89594055"/>
          <a:ext cx="29591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10</xdr:row>
      <xdr:rowOff>99695</xdr:rowOff>
    </xdr:from>
    <xdr:to>
      <xdr:col>16</xdr:col>
      <xdr:colOff>452120</xdr:colOff>
      <xdr:row>10</xdr:row>
      <xdr:rowOff>441960</xdr:rowOff>
    </xdr:to>
    <xdr:pic>
      <xdr:nvPicPr>
        <xdr:cNvPr id="4" name="图片 3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422465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11</xdr:row>
      <xdr:rowOff>99695</xdr:rowOff>
    </xdr:from>
    <xdr:to>
      <xdr:col>16</xdr:col>
      <xdr:colOff>452120</xdr:colOff>
      <xdr:row>11</xdr:row>
      <xdr:rowOff>441960</xdr:rowOff>
    </xdr:to>
    <xdr:pic>
      <xdr:nvPicPr>
        <xdr:cNvPr id="5" name="图片 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4732020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18</xdr:row>
      <xdr:rowOff>70485</xdr:rowOff>
    </xdr:from>
    <xdr:to>
      <xdr:col>16</xdr:col>
      <xdr:colOff>427355</xdr:colOff>
      <xdr:row>18</xdr:row>
      <xdr:rowOff>433705</xdr:rowOff>
    </xdr:to>
    <xdr:pic>
      <xdr:nvPicPr>
        <xdr:cNvPr id="6" name="图片 5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1012571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19</xdr:row>
      <xdr:rowOff>70485</xdr:rowOff>
    </xdr:from>
    <xdr:to>
      <xdr:col>16</xdr:col>
      <xdr:colOff>427355</xdr:colOff>
      <xdr:row>19</xdr:row>
      <xdr:rowOff>433705</xdr:rowOff>
    </xdr:to>
    <xdr:pic>
      <xdr:nvPicPr>
        <xdr:cNvPr id="9" name="图片 8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1063307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26</xdr:row>
      <xdr:rowOff>91440</xdr:rowOff>
    </xdr:from>
    <xdr:to>
      <xdr:col>16</xdr:col>
      <xdr:colOff>404495</xdr:colOff>
      <xdr:row>26</xdr:row>
      <xdr:rowOff>455295</xdr:rowOff>
    </xdr:to>
    <xdr:pic>
      <xdr:nvPicPr>
        <xdr:cNvPr id="10" name="图片 9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16050260"/>
          <a:ext cx="234950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27</xdr:row>
      <xdr:rowOff>91440</xdr:rowOff>
    </xdr:from>
    <xdr:to>
      <xdr:col>16</xdr:col>
      <xdr:colOff>404495</xdr:colOff>
      <xdr:row>27</xdr:row>
      <xdr:rowOff>455295</xdr:rowOff>
    </xdr:to>
    <xdr:pic>
      <xdr:nvPicPr>
        <xdr:cNvPr id="11" name="图片 10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1648841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156845</xdr:colOff>
      <xdr:row>33</xdr:row>
      <xdr:rowOff>68580</xdr:rowOff>
    </xdr:from>
    <xdr:to>
      <xdr:col>16</xdr:col>
      <xdr:colOff>397510</xdr:colOff>
      <xdr:row>33</xdr:row>
      <xdr:rowOff>432435</xdr:rowOff>
    </xdr:to>
    <xdr:pic>
      <xdr:nvPicPr>
        <xdr:cNvPr id="12" name="图片 11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7862570" y="21252180"/>
          <a:ext cx="24066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36</xdr:row>
      <xdr:rowOff>85725</xdr:rowOff>
    </xdr:from>
    <xdr:to>
      <xdr:col>16</xdr:col>
      <xdr:colOff>368300</xdr:colOff>
      <xdr:row>36</xdr:row>
      <xdr:rowOff>388620</xdr:rowOff>
    </xdr:to>
    <xdr:pic>
      <xdr:nvPicPr>
        <xdr:cNvPr id="13" name="Picture 3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7858760" y="22791420"/>
          <a:ext cx="21526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35</xdr:row>
      <xdr:rowOff>59690</xdr:rowOff>
    </xdr:from>
    <xdr:to>
      <xdr:col>16</xdr:col>
      <xdr:colOff>401955</xdr:colOff>
      <xdr:row>35</xdr:row>
      <xdr:rowOff>448310</xdr:rowOff>
    </xdr:to>
    <xdr:pic>
      <xdr:nvPicPr>
        <xdr:cNvPr id="16" name="图片 15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7864475" y="22258020"/>
          <a:ext cx="24320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42</xdr:row>
      <xdr:rowOff>81915</xdr:rowOff>
    </xdr:from>
    <xdr:to>
      <xdr:col>16</xdr:col>
      <xdr:colOff>443865</xdr:colOff>
      <xdr:row>42</xdr:row>
      <xdr:rowOff>430530</xdr:rowOff>
    </xdr:to>
    <xdr:pic>
      <xdr:nvPicPr>
        <xdr:cNvPr id="17" name="图片 16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7794625" y="25831800"/>
          <a:ext cx="3549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99060</xdr:colOff>
      <xdr:row>45</xdr:row>
      <xdr:rowOff>83185</xdr:rowOff>
    </xdr:from>
    <xdr:to>
      <xdr:col>16</xdr:col>
      <xdr:colOff>485775</xdr:colOff>
      <xdr:row>45</xdr:row>
      <xdr:rowOff>406400</xdr:rowOff>
    </xdr:to>
    <xdr:pic>
      <xdr:nvPicPr>
        <xdr:cNvPr id="18" name="图片 17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7804785" y="2735516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46</xdr:row>
      <xdr:rowOff>73025</xdr:rowOff>
    </xdr:from>
    <xdr:to>
      <xdr:col>16</xdr:col>
      <xdr:colOff>489585</xdr:colOff>
      <xdr:row>46</xdr:row>
      <xdr:rowOff>431800</xdr:rowOff>
    </xdr:to>
    <xdr:pic>
      <xdr:nvPicPr>
        <xdr:cNvPr id="19" name="图片 18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7773035" y="2785237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109855</xdr:colOff>
      <xdr:row>47</xdr:row>
      <xdr:rowOff>81915</xdr:rowOff>
    </xdr:from>
    <xdr:to>
      <xdr:col>16</xdr:col>
      <xdr:colOff>422910</xdr:colOff>
      <xdr:row>47</xdr:row>
      <xdr:rowOff>420370</xdr:rowOff>
    </xdr:to>
    <xdr:pic>
      <xdr:nvPicPr>
        <xdr:cNvPr id="20" name="图片 19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7815580" y="28368625"/>
          <a:ext cx="31305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114935</xdr:colOff>
      <xdr:row>48</xdr:row>
      <xdr:rowOff>69850</xdr:rowOff>
    </xdr:from>
    <xdr:to>
      <xdr:col>16</xdr:col>
      <xdr:colOff>461010</xdr:colOff>
      <xdr:row>48</xdr:row>
      <xdr:rowOff>396240</xdr:rowOff>
    </xdr:to>
    <xdr:pic>
      <xdr:nvPicPr>
        <xdr:cNvPr id="22" name="图片 21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7820660" y="28863925"/>
          <a:ext cx="3460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43</xdr:row>
      <xdr:rowOff>37465</xdr:rowOff>
    </xdr:from>
    <xdr:to>
      <xdr:col>16</xdr:col>
      <xdr:colOff>441960</xdr:colOff>
      <xdr:row>43</xdr:row>
      <xdr:rowOff>426720</xdr:rowOff>
    </xdr:to>
    <xdr:pic>
      <xdr:nvPicPr>
        <xdr:cNvPr id="23" name="图片 22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7831455" y="26294715"/>
          <a:ext cx="31623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137160</xdr:colOff>
      <xdr:row>44</xdr:row>
      <xdr:rowOff>104775</xdr:rowOff>
    </xdr:from>
    <xdr:to>
      <xdr:col>16</xdr:col>
      <xdr:colOff>476885</xdr:colOff>
      <xdr:row>45</xdr:row>
      <xdr:rowOff>3810</xdr:rowOff>
    </xdr:to>
    <xdr:pic>
      <xdr:nvPicPr>
        <xdr:cNvPr id="24" name="图片 23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7842885" y="26869390"/>
          <a:ext cx="33972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104140</xdr:colOff>
      <xdr:row>39</xdr:row>
      <xdr:rowOff>92075</xdr:rowOff>
    </xdr:from>
    <xdr:to>
      <xdr:col>16</xdr:col>
      <xdr:colOff>410210</xdr:colOff>
      <xdr:row>39</xdr:row>
      <xdr:rowOff>447675</xdr:rowOff>
    </xdr:to>
    <xdr:pic>
      <xdr:nvPicPr>
        <xdr:cNvPr id="29" name="图片 28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7809865" y="24319865"/>
          <a:ext cx="3060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45720</xdr:colOff>
      <xdr:row>38</xdr:row>
      <xdr:rowOff>111760</xdr:rowOff>
    </xdr:from>
    <xdr:to>
      <xdr:col>16</xdr:col>
      <xdr:colOff>517525</xdr:colOff>
      <xdr:row>38</xdr:row>
      <xdr:rowOff>356235</xdr:rowOff>
    </xdr:to>
    <xdr:pic>
      <xdr:nvPicPr>
        <xdr:cNvPr id="30" name="图片 29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7751445" y="23832185"/>
          <a:ext cx="47180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52</xdr:row>
      <xdr:rowOff>103505</xdr:rowOff>
    </xdr:from>
    <xdr:to>
      <xdr:col>16</xdr:col>
      <xdr:colOff>487680</xdr:colOff>
      <xdr:row>52</xdr:row>
      <xdr:rowOff>377190</xdr:rowOff>
    </xdr:to>
    <xdr:pic>
      <xdr:nvPicPr>
        <xdr:cNvPr id="31" name="图片 4" descr="微信图片_20191204142201"/>
        <xdr:cNvPicPr>
          <a:picLocks noChangeAspect="1"/>
        </xdr:cNvPicPr>
      </xdr:nvPicPr>
      <xdr:blipFill>
        <a:blip r:embed="rId36" cstate="print"/>
        <a:srcRect l="10605" r="14953" b="14752"/>
        <a:stretch>
          <a:fillRect/>
        </a:stretch>
      </xdr:blipFill>
      <xdr:spPr>
        <a:xfrm>
          <a:off x="7773035" y="3092704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89535</xdr:colOff>
      <xdr:row>51</xdr:row>
      <xdr:rowOff>114935</xdr:rowOff>
    </xdr:from>
    <xdr:to>
      <xdr:col>16</xdr:col>
      <xdr:colOff>466090</xdr:colOff>
      <xdr:row>51</xdr:row>
      <xdr:rowOff>382270</xdr:rowOff>
    </xdr:to>
    <xdr:pic>
      <xdr:nvPicPr>
        <xdr:cNvPr id="32" name="图片 31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7795260" y="3043110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49</xdr:row>
      <xdr:rowOff>114300</xdr:rowOff>
    </xdr:from>
    <xdr:to>
      <xdr:col>16</xdr:col>
      <xdr:colOff>470535</xdr:colOff>
      <xdr:row>49</xdr:row>
      <xdr:rowOff>410845</xdr:rowOff>
    </xdr:to>
    <xdr:pic>
      <xdr:nvPicPr>
        <xdr:cNvPr id="34" name="图片 33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25740" y="29415740"/>
          <a:ext cx="35052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50</xdr:row>
      <xdr:rowOff>83185</xdr:rowOff>
    </xdr:from>
    <xdr:to>
      <xdr:col>16</xdr:col>
      <xdr:colOff>442595</xdr:colOff>
      <xdr:row>50</xdr:row>
      <xdr:rowOff>382270</xdr:rowOff>
    </xdr:to>
    <xdr:pic>
      <xdr:nvPicPr>
        <xdr:cNvPr id="35" name="图片 34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7794625" y="29891990"/>
          <a:ext cx="35369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108585</xdr:colOff>
      <xdr:row>69</xdr:row>
      <xdr:rowOff>92075</xdr:rowOff>
    </xdr:from>
    <xdr:to>
      <xdr:col>16</xdr:col>
      <xdr:colOff>459105</xdr:colOff>
      <xdr:row>69</xdr:row>
      <xdr:rowOff>405130</xdr:rowOff>
    </xdr:to>
    <xdr:pic>
      <xdr:nvPicPr>
        <xdr:cNvPr id="37" name="Picture 6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7814310" y="41283255"/>
          <a:ext cx="350520" cy="3130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40005</xdr:colOff>
      <xdr:row>64</xdr:row>
      <xdr:rowOff>178435</xdr:rowOff>
    </xdr:from>
    <xdr:to>
      <xdr:col>16</xdr:col>
      <xdr:colOff>535305</xdr:colOff>
      <xdr:row>64</xdr:row>
      <xdr:rowOff>343535</xdr:rowOff>
    </xdr:to>
    <xdr:pic>
      <xdr:nvPicPr>
        <xdr:cNvPr id="54" name="Picture 2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7745730" y="38832790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68</xdr:row>
      <xdr:rowOff>88900</xdr:rowOff>
    </xdr:from>
    <xdr:to>
      <xdr:col>16</xdr:col>
      <xdr:colOff>487680</xdr:colOff>
      <xdr:row>68</xdr:row>
      <xdr:rowOff>400050</xdr:rowOff>
    </xdr:to>
    <xdr:pic>
      <xdr:nvPicPr>
        <xdr:cNvPr id="55" name="Picture 1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764780" y="4077271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63</xdr:row>
      <xdr:rowOff>115570</xdr:rowOff>
    </xdr:from>
    <xdr:to>
      <xdr:col>16</xdr:col>
      <xdr:colOff>528320</xdr:colOff>
      <xdr:row>63</xdr:row>
      <xdr:rowOff>332740</xdr:rowOff>
    </xdr:to>
    <xdr:pic>
      <xdr:nvPicPr>
        <xdr:cNvPr id="69" name="Picture 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795895" y="3826256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126365</xdr:colOff>
      <xdr:row>65</xdr:row>
      <xdr:rowOff>70485</xdr:rowOff>
    </xdr:from>
    <xdr:to>
      <xdr:col>16</xdr:col>
      <xdr:colOff>424815</xdr:colOff>
      <xdr:row>65</xdr:row>
      <xdr:rowOff>481965</xdr:rowOff>
    </xdr:to>
    <xdr:pic>
      <xdr:nvPicPr>
        <xdr:cNvPr id="72" name="图片 71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>
          <a:off x="7832090" y="39232205"/>
          <a:ext cx="29845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114935</xdr:colOff>
      <xdr:row>67</xdr:row>
      <xdr:rowOff>138430</xdr:rowOff>
    </xdr:from>
    <xdr:to>
      <xdr:col>16</xdr:col>
      <xdr:colOff>503555</xdr:colOff>
      <xdr:row>67</xdr:row>
      <xdr:rowOff>486410</xdr:rowOff>
    </xdr:to>
    <xdr:pic>
      <xdr:nvPicPr>
        <xdr:cNvPr id="77" name="图片 76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7820660" y="40314880"/>
          <a:ext cx="38862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78</xdr:row>
      <xdr:rowOff>81915</xdr:rowOff>
    </xdr:from>
    <xdr:to>
      <xdr:col>16</xdr:col>
      <xdr:colOff>464820</xdr:colOff>
      <xdr:row>78</xdr:row>
      <xdr:rowOff>446405</xdr:rowOff>
    </xdr:to>
    <xdr:pic>
      <xdr:nvPicPr>
        <xdr:cNvPr id="98" name="图片 97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>
          <a:off x="7858125" y="47581820"/>
          <a:ext cx="31242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187325</xdr:colOff>
      <xdr:row>80</xdr:row>
      <xdr:rowOff>114300</xdr:rowOff>
    </xdr:from>
    <xdr:to>
      <xdr:col>16</xdr:col>
      <xdr:colOff>376555</xdr:colOff>
      <xdr:row>80</xdr:row>
      <xdr:rowOff>415290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893050" y="4862893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74930</xdr:colOff>
      <xdr:row>81</xdr:row>
      <xdr:rowOff>104140</xdr:rowOff>
    </xdr:from>
    <xdr:to>
      <xdr:col>16</xdr:col>
      <xdr:colOff>494030</xdr:colOff>
      <xdr:row>81</xdr:row>
      <xdr:rowOff>423545</xdr:rowOff>
    </xdr:to>
    <xdr:pic>
      <xdr:nvPicPr>
        <xdr:cNvPr id="102" name="Picture 2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7780655" y="4912614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91440</xdr:colOff>
      <xdr:row>90</xdr:row>
      <xdr:rowOff>127000</xdr:rowOff>
    </xdr:from>
    <xdr:to>
      <xdr:col>16</xdr:col>
      <xdr:colOff>446405</xdr:colOff>
      <xdr:row>90</xdr:row>
      <xdr:rowOff>398145</xdr:rowOff>
    </xdr:to>
    <xdr:pic>
      <xdr:nvPicPr>
        <xdr:cNvPr id="104" name="图片 103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>
          <a:off x="7797165" y="53715285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82</xdr:row>
      <xdr:rowOff>147320</xdr:rowOff>
    </xdr:from>
    <xdr:to>
      <xdr:col>16</xdr:col>
      <xdr:colOff>501650</xdr:colOff>
      <xdr:row>82</xdr:row>
      <xdr:rowOff>421640</xdr:rowOff>
    </xdr:to>
    <xdr:pic>
      <xdr:nvPicPr>
        <xdr:cNvPr id="105" name="图片 104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7827010" y="49676685"/>
          <a:ext cx="380365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160655</xdr:colOff>
      <xdr:row>85</xdr:row>
      <xdr:rowOff>48260</xdr:rowOff>
    </xdr:from>
    <xdr:to>
      <xdr:col>16</xdr:col>
      <xdr:colOff>471805</xdr:colOff>
      <xdr:row>85</xdr:row>
      <xdr:rowOff>423545</xdr:rowOff>
    </xdr:to>
    <xdr:pic>
      <xdr:nvPicPr>
        <xdr:cNvPr id="106" name="图片 105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>
          <a:off x="7866380" y="51099720"/>
          <a:ext cx="31115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92075</xdr:colOff>
      <xdr:row>86</xdr:row>
      <xdr:rowOff>92710</xdr:rowOff>
    </xdr:from>
    <xdr:to>
      <xdr:col>16</xdr:col>
      <xdr:colOff>557530</xdr:colOff>
      <xdr:row>86</xdr:row>
      <xdr:rowOff>403225</xdr:rowOff>
    </xdr:to>
    <xdr:pic>
      <xdr:nvPicPr>
        <xdr:cNvPr id="107" name="图片 106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>
          <a:off x="7797800" y="51651535"/>
          <a:ext cx="46545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88</xdr:row>
      <xdr:rowOff>71120</xdr:rowOff>
    </xdr:from>
    <xdr:to>
      <xdr:col>16</xdr:col>
      <xdr:colOff>471805</xdr:colOff>
      <xdr:row>88</xdr:row>
      <xdr:rowOff>397510</xdr:rowOff>
    </xdr:to>
    <xdr:pic>
      <xdr:nvPicPr>
        <xdr:cNvPr id="108" name="图片 107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7809230" y="52644675"/>
          <a:ext cx="36830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87</xdr:row>
      <xdr:rowOff>81915</xdr:rowOff>
    </xdr:from>
    <xdr:to>
      <xdr:col>16</xdr:col>
      <xdr:colOff>443865</xdr:colOff>
      <xdr:row>87</xdr:row>
      <xdr:rowOff>430530</xdr:rowOff>
    </xdr:to>
    <xdr:pic>
      <xdr:nvPicPr>
        <xdr:cNvPr id="110" name="图片 109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7794625" y="52148105"/>
          <a:ext cx="3549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25400</xdr:colOff>
      <xdr:row>89</xdr:row>
      <xdr:rowOff>147955</xdr:rowOff>
    </xdr:from>
    <xdr:to>
      <xdr:col>16</xdr:col>
      <xdr:colOff>424815</xdr:colOff>
      <xdr:row>89</xdr:row>
      <xdr:rowOff>432435</xdr:rowOff>
    </xdr:to>
    <xdr:pic>
      <xdr:nvPicPr>
        <xdr:cNvPr id="111" name="图片 110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>
          <a:off x="7731125" y="53228875"/>
          <a:ext cx="39941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79</xdr:row>
      <xdr:rowOff>37465</xdr:rowOff>
    </xdr:from>
    <xdr:to>
      <xdr:col>16</xdr:col>
      <xdr:colOff>448310</xdr:colOff>
      <xdr:row>79</xdr:row>
      <xdr:rowOff>407670</xdr:rowOff>
    </xdr:to>
    <xdr:pic>
      <xdr:nvPicPr>
        <xdr:cNvPr id="114" name="图片 113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>
          <a:off x="7831455" y="48044735"/>
          <a:ext cx="32258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110</xdr:row>
      <xdr:rowOff>81280</xdr:rowOff>
    </xdr:from>
    <xdr:to>
      <xdr:col>16</xdr:col>
      <xdr:colOff>473710</xdr:colOff>
      <xdr:row>110</xdr:row>
      <xdr:rowOff>431800</xdr:rowOff>
    </xdr:to>
    <xdr:pic>
      <xdr:nvPicPr>
        <xdr:cNvPr id="118" name="图片 117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>
          <a:off x="7753985" y="65559305"/>
          <a:ext cx="42545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109</xdr:row>
      <xdr:rowOff>26035</xdr:rowOff>
    </xdr:from>
    <xdr:to>
      <xdr:col>16</xdr:col>
      <xdr:colOff>492125</xdr:colOff>
      <xdr:row>109</xdr:row>
      <xdr:rowOff>370840</xdr:rowOff>
    </xdr:to>
    <xdr:pic>
      <xdr:nvPicPr>
        <xdr:cNvPr id="119" name="图片 118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>
          <a:off x="7787005" y="64996695"/>
          <a:ext cx="410845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152</xdr:row>
      <xdr:rowOff>114935</xdr:rowOff>
    </xdr:from>
    <xdr:to>
      <xdr:col>16</xdr:col>
      <xdr:colOff>467360</xdr:colOff>
      <xdr:row>152</xdr:row>
      <xdr:rowOff>431165</xdr:rowOff>
    </xdr:to>
    <xdr:pic>
      <xdr:nvPicPr>
        <xdr:cNvPr id="122" name="图片 121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7809230" y="90641805"/>
          <a:ext cx="363855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151</xdr:row>
      <xdr:rowOff>59690</xdr:rowOff>
    </xdr:from>
    <xdr:to>
      <xdr:col>16</xdr:col>
      <xdr:colOff>544830</xdr:colOff>
      <xdr:row>151</xdr:row>
      <xdr:rowOff>384810</xdr:rowOff>
    </xdr:to>
    <xdr:pic>
      <xdr:nvPicPr>
        <xdr:cNvPr id="123" name="图片 122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7809230" y="90079195"/>
          <a:ext cx="4413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153</xdr:row>
      <xdr:rowOff>67310</xdr:rowOff>
    </xdr:from>
    <xdr:to>
      <xdr:col>16</xdr:col>
      <xdr:colOff>487680</xdr:colOff>
      <xdr:row>153</xdr:row>
      <xdr:rowOff>390525</xdr:rowOff>
    </xdr:to>
    <xdr:pic>
      <xdr:nvPicPr>
        <xdr:cNvPr id="124" name="图片 123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>
          <a:off x="7807325" y="91101545"/>
          <a:ext cx="3860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33020</xdr:colOff>
      <xdr:row>93</xdr:row>
      <xdr:rowOff>183515</xdr:rowOff>
    </xdr:from>
    <xdr:to>
      <xdr:col>16</xdr:col>
      <xdr:colOff>471170</xdr:colOff>
      <xdr:row>93</xdr:row>
      <xdr:rowOff>400685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738745" y="5529389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92075</xdr:colOff>
      <xdr:row>94</xdr:row>
      <xdr:rowOff>93980</xdr:rowOff>
    </xdr:from>
    <xdr:to>
      <xdr:col>16</xdr:col>
      <xdr:colOff>530225</xdr:colOff>
      <xdr:row>94</xdr:row>
      <xdr:rowOff>311150</xdr:rowOff>
    </xdr:to>
    <xdr:pic>
      <xdr:nvPicPr>
        <xdr:cNvPr id="126" name="Picture 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797800" y="5571172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156</xdr:row>
      <xdr:rowOff>136525</xdr:rowOff>
    </xdr:from>
    <xdr:to>
      <xdr:col>16</xdr:col>
      <xdr:colOff>403860</xdr:colOff>
      <xdr:row>156</xdr:row>
      <xdr:rowOff>387985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7838440" y="9269285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104</xdr:row>
      <xdr:rowOff>16510</xdr:rowOff>
    </xdr:from>
    <xdr:to>
      <xdr:col>16</xdr:col>
      <xdr:colOff>458470</xdr:colOff>
      <xdr:row>104</xdr:row>
      <xdr:rowOff>426085</xdr:rowOff>
    </xdr:to>
    <xdr:pic>
      <xdr:nvPicPr>
        <xdr:cNvPr id="40" name="图片 39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>
          <a:off x="7896225" y="62450345"/>
          <a:ext cx="26797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34</xdr:row>
      <xdr:rowOff>53975</xdr:rowOff>
    </xdr:from>
    <xdr:to>
      <xdr:col>16</xdr:col>
      <xdr:colOff>400685</xdr:colOff>
      <xdr:row>34</xdr:row>
      <xdr:rowOff>435610</xdr:rowOff>
    </xdr:to>
    <xdr:pic>
      <xdr:nvPicPr>
        <xdr:cNvPr id="41" name="图片 40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>
          <a:off x="7854315" y="21744940"/>
          <a:ext cx="2520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210820</xdr:colOff>
      <xdr:row>54</xdr:row>
      <xdr:rowOff>62865</xdr:rowOff>
    </xdr:from>
    <xdr:to>
      <xdr:col>16</xdr:col>
      <xdr:colOff>409575</xdr:colOff>
      <xdr:row>54</xdr:row>
      <xdr:rowOff>387350</xdr:rowOff>
    </xdr:to>
    <xdr:pic>
      <xdr:nvPicPr>
        <xdr:cNvPr id="2" name="图片 1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916545" y="31901130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55</xdr:row>
      <xdr:rowOff>83185</xdr:rowOff>
    </xdr:from>
    <xdr:to>
      <xdr:col>16</xdr:col>
      <xdr:colOff>387985</xdr:colOff>
      <xdr:row>55</xdr:row>
      <xdr:rowOff>407670</xdr:rowOff>
    </xdr:to>
    <xdr:pic>
      <xdr:nvPicPr>
        <xdr:cNvPr id="3" name="图片 2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894955" y="3242881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200660</xdr:colOff>
      <xdr:row>61</xdr:row>
      <xdr:rowOff>71755</xdr:rowOff>
    </xdr:from>
    <xdr:to>
      <xdr:col>16</xdr:col>
      <xdr:colOff>394335</xdr:colOff>
      <xdr:row>61</xdr:row>
      <xdr:rowOff>396240</xdr:rowOff>
    </xdr:to>
    <xdr:pic>
      <xdr:nvPicPr>
        <xdr:cNvPr id="7" name="图片 6"/>
        <xdr:cNvPicPr>
          <a:picLocks noChangeAspect="1"/>
        </xdr:cNvPicPr>
      </xdr:nvPicPr>
      <xdr:blipFill>
        <a:blip r:embed="rId63" cstate="print"/>
        <a:stretch>
          <a:fillRect/>
        </a:stretch>
      </xdr:blipFill>
      <xdr:spPr>
        <a:xfrm>
          <a:off x="7906385" y="37204015"/>
          <a:ext cx="1936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179705</xdr:colOff>
      <xdr:row>62</xdr:row>
      <xdr:rowOff>81280</xdr:rowOff>
    </xdr:from>
    <xdr:to>
      <xdr:col>16</xdr:col>
      <xdr:colOff>373380</xdr:colOff>
      <xdr:row>62</xdr:row>
      <xdr:rowOff>405765</xdr:rowOff>
    </xdr:to>
    <xdr:pic>
      <xdr:nvPicPr>
        <xdr:cNvPr id="8" name="图片 7"/>
        <xdr:cNvPicPr>
          <a:picLocks noChangeAspect="1"/>
        </xdr:cNvPicPr>
      </xdr:nvPicPr>
      <xdr:blipFill>
        <a:blip r:embed="rId63" cstate="print"/>
        <a:stretch>
          <a:fillRect/>
        </a:stretch>
      </xdr:blipFill>
      <xdr:spPr>
        <a:xfrm>
          <a:off x="7885430" y="37720905"/>
          <a:ext cx="1936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72</xdr:row>
      <xdr:rowOff>83185</xdr:rowOff>
    </xdr:from>
    <xdr:to>
      <xdr:col>16</xdr:col>
      <xdr:colOff>483235</xdr:colOff>
      <xdr:row>72</xdr:row>
      <xdr:rowOff>407670</xdr:rowOff>
    </xdr:to>
    <xdr:pic>
      <xdr:nvPicPr>
        <xdr:cNvPr id="26" name="图片 25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95590" y="42796460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178435</xdr:colOff>
      <xdr:row>71</xdr:row>
      <xdr:rowOff>62583</xdr:rowOff>
    </xdr:from>
    <xdr:to>
      <xdr:col>16</xdr:col>
      <xdr:colOff>489857</xdr:colOff>
      <xdr:row>71</xdr:row>
      <xdr:rowOff>407034</xdr:rowOff>
    </xdr:to>
    <xdr:pic>
      <xdr:nvPicPr>
        <xdr:cNvPr id="27" name="图片 26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84160" y="42268140"/>
          <a:ext cx="31115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96</xdr:row>
      <xdr:rowOff>91440</xdr:rowOff>
    </xdr:from>
    <xdr:to>
      <xdr:col>16</xdr:col>
      <xdr:colOff>346710</xdr:colOff>
      <xdr:row>96</xdr:row>
      <xdr:rowOff>415925</xdr:rowOff>
    </xdr:to>
    <xdr:pic>
      <xdr:nvPicPr>
        <xdr:cNvPr id="36" name="图片 35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56723915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97</xdr:row>
      <xdr:rowOff>91440</xdr:rowOff>
    </xdr:from>
    <xdr:to>
      <xdr:col>16</xdr:col>
      <xdr:colOff>346710</xdr:colOff>
      <xdr:row>97</xdr:row>
      <xdr:rowOff>415925</xdr:rowOff>
    </xdr:to>
    <xdr:pic>
      <xdr:nvPicPr>
        <xdr:cNvPr id="38" name="图片 37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5723128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105</xdr:row>
      <xdr:rowOff>125095</xdr:rowOff>
    </xdr:from>
    <xdr:to>
      <xdr:col>16</xdr:col>
      <xdr:colOff>454660</xdr:colOff>
      <xdr:row>105</xdr:row>
      <xdr:rowOff>449580</xdr:rowOff>
    </xdr:to>
    <xdr:pic>
      <xdr:nvPicPr>
        <xdr:cNvPr id="42" name="图片 41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7813040" y="63066295"/>
          <a:ext cx="34734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190500</xdr:colOff>
      <xdr:row>106</xdr:row>
      <xdr:rowOff>93980</xdr:rowOff>
    </xdr:from>
    <xdr:to>
      <xdr:col>16</xdr:col>
      <xdr:colOff>459740</xdr:colOff>
      <xdr:row>106</xdr:row>
      <xdr:rowOff>418465</xdr:rowOff>
    </xdr:to>
    <xdr:pic>
      <xdr:nvPicPr>
        <xdr:cNvPr id="43" name="图片 42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7896225" y="63542545"/>
          <a:ext cx="26924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118</xdr:row>
      <xdr:rowOff>93345</xdr:rowOff>
    </xdr:from>
    <xdr:to>
      <xdr:col>16</xdr:col>
      <xdr:colOff>504825</xdr:colOff>
      <xdr:row>118</xdr:row>
      <xdr:rowOff>372110</xdr:rowOff>
    </xdr:to>
    <xdr:pic>
      <xdr:nvPicPr>
        <xdr:cNvPr id="44" name="图片 43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69630290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119</xdr:row>
      <xdr:rowOff>93345</xdr:rowOff>
    </xdr:from>
    <xdr:to>
      <xdr:col>16</xdr:col>
      <xdr:colOff>504825</xdr:colOff>
      <xdr:row>119</xdr:row>
      <xdr:rowOff>372110</xdr:rowOff>
    </xdr:to>
    <xdr:pic>
      <xdr:nvPicPr>
        <xdr:cNvPr id="45" name="图片 44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7013765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126</xdr:row>
      <xdr:rowOff>83185</xdr:rowOff>
    </xdr:from>
    <xdr:to>
      <xdr:col>16</xdr:col>
      <xdr:colOff>506095</xdr:colOff>
      <xdr:row>126</xdr:row>
      <xdr:rowOff>363855</xdr:rowOff>
    </xdr:to>
    <xdr:pic>
      <xdr:nvPicPr>
        <xdr:cNvPr id="46" name="图片 45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542149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127</xdr:row>
      <xdr:rowOff>83185</xdr:rowOff>
    </xdr:from>
    <xdr:to>
      <xdr:col>16</xdr:col>
      <xdr:colOff>506095</xdr:colOff>
      <xdr:row>127</xdr:row>
      <xdr:rowOff>363855</xdr:rowOff>
    </xdr:to>
    <xdr:pic>
      <xdr:nvPicPr>
        <xdr:cNvPr id="47" name="图片 46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592885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136</xdr:row>
      <xdr:rowOff>92710</xdr:rowOff>
    </xdr:from>
    <xdr:to>
      <xdr:col>16</xdr:col>
      <xdr:colOff>488315</xdr:colOff>
      <xdr:row>136</xdr:row>
      <xdr:rowOff>362585</xdr:rowOff>
    </xdr:to>
    <xdr:pic>
      <xdr:nvPicPr>
        <xdr:cNvPr id="48" name="图片 47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7750810" y="82501740"/>
          <a:ext cx="443230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44450</xdr:colOff>
      <xdr:row>137</xdr:row>
      <xdr:rowOff>102235</xdr:rowOff>
    </xdr:from>
    <xdr:to>
      <xdr:col>16</xdr:col>
      <xdr:colOff>502285</xdr:colOff>
      <xdr:row>137</xdr:row>
      <xdr:rowOff>382905</xdr:rowOff>
    </xdr:to>
    <xdr:pic>
      <xdr:nvPicPr>
        <xdr:cNvPr id="50" name="图片 49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>
          <a:off x="7750175" y="83018630"/>
          <a:ext cx="457835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91</xdr:row>
      <xdr:rowOff>60325</xdr:rowOff>
    </xdr:from>
    <xdr:to>
      <xdr:col>16</xdr:col>
      <xdr:colOff>429895</xdr:colOff>
      <xdr:row>91</xdr:row>
      <xdr:rowOff>424815</xdr:rowOff>
    </xdr:to>
    <xdr:pic>
      <xdr:nvPicPr>
        <xdr:cNvPr id="51" name="图片 50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>
          <a:off x="7864475" y="54155975"/>
          <a:ext cx="27114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170180</xdr:colOff>
      <xdr:row>92</xdr:row>
      <xdr:rowOff>38100</xdr:rowOff>
    </xdr:from>
    <xdr:to>
      <xdr:col>16</xdr:col>
      <xdr:colOff>441325</xdr:colOff>
      <xdr:row>92</xdr:row>
      <xdr:rowOff>402590</xdr:rowOff>
    </xdr:to>
    <xdr:pic>
      <xdr:nvPicPr>
        <xdr:cNvPr id="52" name="图片 51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>
          <a:off x="7875905" y="54641115"/>
          <a:ext cx="27114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132715</xdr:colOff>
      <xdr:row>159</xdr:row>
      <xdr:rowOff>136525</xdr:rowOff>
    </xdr:from>
    <xdr:to>
      <xdr:col>16</xdr:col>
      <xdr:colOff>403860</xdr:colOff>
      <xdr:row>159</xdr:row>
      <xdr:rowOff>387985</xdr:rowOff>
    </xdr:to>
    <xdr:pic>
      <xdr:nvPicPr>
        <xdr:cNvPr id="205" name="Picture 2"/>
        <xdr:cNvPicPr>
          <a:picLocks noChangeAspect="1"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7838440" y="94214950"/>
          <a:ext cx="27114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61595</xdr:colOff>
      <xdr:row>157</xdr:row>
      <xdr:rowOff>76199</xdr:rowOff>
    </xdr:from>
    <xdr:to>
      <xdr:col>16</xdr:col>
      <xdr:colOff>422910</xdr:colOff>
      <xdr:row>157</xdr:row>
      <xdr:rowOff>425822</xdr:rowOff>
    </xdr:to>
    <xdr:pic>
      <xdr:nvPicPr>
        <xdr:cNvPr id="206" name="图片 205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>
          <a:off x="7767320" y="93139260"/>
          <a:ext cx="36131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80010</xdr:colOff>
      <xdr:row>158</xdr:row>
      <xdr:rowOff>41275</xdr:rowOff>
    </xdr:from>
    <xdr:to>
      <xdr:col>16</xdr:col>
      <xdr:colOff>441325</xdr:colOff>
      <xdr:row>158</xdr:row>
      <xdr:rowOff>336177</xdr:rowOff>
    </xdr:to>
    <xdr:pic>
      <xdr:nvPicPr>
        <xdr:cNvPr id="207" name="图片 206"/>
        <xdr:cNvPicPr>
          <a:picLocks noChangeAspect="1"/>
        </xdr:cNvPicPr>
      </xdr:nvPicPr>
      <xdr:blipFill>
        <a:blip r:embed="rId74" cstate="print"/>
        <a:stretch>
          <a:fillRect/>
        </a:stretch>
      </xdr:blipFill>
      <xdr:spPr>
        <a:xfrm>
          <a:off x="7785735" y="93612335"/>
          <a:ext cx="36131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136525</xdr:colOff>
      <xdr:row>154</xdr:row>
      <xdr:rowOff>32385</xdr:rowOff>
    </xdr:from>
    <xdr:to>
      <xdr:col>16</xdr:col>
      <xdr:colOff>476250</xdr:colOff>
      <xdr:row>154</xdr:row>
      <xdr:rowOff>374015</xdr:rowOff>
    </xdr:to>
    <xdr:pic>
      <xdr:nvPicPr>
        <xdr:cNvPr id="208" name="图片 207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>
          <a:off x="7842250" y="91573985"/>
          <a:ext cx="3397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112059</xdr:colOff>
      <xdr:row>155</xdr:row>
      <xdr:rowOff>112059</xdr:rowOff>
    </xdr:from>
    <xdr:to>
      <xdr:col>16</xdr:col>
      <xdr:colOff>451784</xdr:colOff>
      <xdr:row>155</xdr:row>
      <xdr:rowOff>453689</xdr:rowOff>
    </xdr:to>
    <xdr:pic>
      <xdr:nvPicPr>
        <xdr:cNvPr id="209" name="图片 208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>
          <a:off x="7817485" y="92160725"/>
          <a:ext cx="3397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12</xdr:row>
      <xdr:rowOff>99695</xdr:rowOff>
    </xdr:from>
    <xdr:to>
      <xdr:col>16</xdr:col>
      <xdr:colOff>452120</xdr:colOff>
      <xdr:row>12</xdr:row>
      <xdr:rowOff>441960</xdr:rowOff>
    </xdr:to>
    <xdr:pic>
      <xdr:nvPicPr>
        <xdr:cNvPr id="95" name="图片 9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523938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20</xdr:row>
      <xdr:rowOff>70485</xdr:rowOff>
    </xdr:from>
    <xdr:to>
      <xdr:col>16</xdr:col>
      <xdr:colOff>427355</xdr:colOff>
      <xdr:row>20</xdr:row>
      <xdr:rowOff>433705</xdr:rowOff>
    </xdr:to>
    <xdr:pic>
      <xdr:nvPicPr>
        <xdr:cNvPr id="96" name="图片 95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1114044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28</xdr:row>
      <xdr:rowOff>91440</xdr:rowOff>
    </xdr:from>
    <xdr:to>
      <xdr:col>16</xdr:col>
      <xdr:colOff>404495</xdr:colOff>
      <xdr:row>28</xdr:row>
      <xdr:rowOff>455295</xdr:rowOff>
    </xdr:to>
    <xdr:pic>
      <xdr:nvPicPr>
        <xdr:cNvPr id="97" name="图片 96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16995775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56</xdr:row>
      <xdr:rowOff>83185</xdr:rowOff>
    </xdr:from>
    <xdr:to>
      <xdr:col>16</xdr:col>
      <xdr:colOff>387985</xdr:colOff>
      <xdr:row>56</xdr:row>
      <xdr:rowOff>407670</xdr:rowOff>
    </xdr:to>
    <xdr:pic>
      <xdr:nvPicPr>
        <xdr:cNvPr id="99" name="图片 98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894955" y="32936180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73</xdr:row>
      <xdr:rowOff>83185</xdr:rowOff>
    </xdr:from>
    <xdr:to>
      <xdr:col>16</xdr:col>
      <xdr:colOff>483235</xdr:colOff>
      <xdr:row>73</xdr:row>
      <xdr:rowOff>407670</xdr:rowOff>
    </xdr:to>
    <xdr:pic>
      <xdr:nvPicPr>
        <xdr:cNvPr id="101" name="图片 100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95590" y="43303825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98</xdr:row>
      <xdr:rowOff>91440</xdr:rowOff>
    </xdr:from>
    <xdr:to>
      <xdr:col>16</xdr:col>
      <xdr:colOff>346710</xdr:colOff>
      <xdr:row>98</xdr:row>
      <xdr:rowOff>415925</xdr:rowOff>
    </xdr:to>
    <xdr:pic>
      <xdr:nvPicPr>
        <xdr:cNvPr id="103" name="图片 102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57738645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120</xdr:row>
      <xdr:rowOff>93345</xdr:rowOff>
    </xdr:from>
    <xdr:to>
      <xdr:col>16</xdr:col>
      <xdr:colOff>504825</xdr:colOff>
      <xdr:row>120</xdr:row>
      <xdr:rowOff>372110</xdr:rowOff>
    </xdr:to>
    <xdr:pic>
      <xdr:nvPicPr>
        <xdr:cNvPr id="109" name="图片 108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70645020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128</xdr:row>
      <xdr:rowOff>83185</xdr:rowOff>
    </xdr:from>
    <xdr:to>
      <xdr:col>16</xdr:col>
      <xdr:colOff>506095</xdr:colOff>
      <xdr:row>128</xdr:row>
      <xdr:rowOff>363855</xdr:rowOff>
    </xdr:to>
    <xdr:pic>
      <xdr:nvPicPr>
        <xdr:cNvPr id="112" name="图片 111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643622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56029</xdr:colOff>
      <xdr:row>83</xdr:row>
      <xdr:rowOff>78441</xdr:rowOff>
    </xdr:from>
    <xdr:to>
      <xdr:col>16</xdr:col>
      <xdr:colOff>436394</xdr:colOff>
      <xdr:row>83</xdr:row>
      <xdr:rowOff>352761</xdr:rowOff>
    </xdr:to>
    <xdr:pic>
      <xdr:nvPicPr>
        <xdr:cNvPr id="113" name="图片 112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7761605" y="50114835"/>
          <a:ext cx="380365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134470</xdr:colOff>
      <xdr:row>84</xdr:row>
      <xdr:rowOff>89647</xdr:rowOff>
    </xdr:from>
    <xdr:to>
      <xdr:col>16</xdr:col>
      <xdr:colOff>502770</xdr:colOff>
      <xdr:row>84</xdr:row>
      <xdr:rowOff>416037</xdr:rowOff>
    </xdr:to>
    <xdr:pic>
      <xdr:nvPicPr>
        <xdr:cNvPr id="116" name="图片 115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7839710" y="50633630"/>
          <a:ext cx="36830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13</xdr:row>
      <xdr:rowOff>99695</xdr:rowOff>
    </xdr:from>
    <xdr:to>
      <xdr:col>16</xdr:col>
      <xdr:colOff>452120</xdr:colOff>
      <xdr:row>13</xdr:row>
      <xdr:rowOff>441960</xdr:rowOff>
    </xdr:to>
    <xdr:pic>
      <xdr:nvPicPr>
        <xdr:cNvPr id="14" name="图片 13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587565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14</xdr:row>
      <xdr:rowOff>99695</xdr:rowOff>
    </xdr:from>
    <xdr:to>
      <xdr:col>16</xdr:col>
      <xdr:colOff>452120</xdr:colOff>
      <xdr:row>14</xdr:row>
      <xdr:rowOff>441960</xdr:rowOff>
    </xdr:to>
    <xdr:pic>
      <xdr:nvPicPr>
        <xdr:cNvPr id="15" name="图片 1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671385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21</xdr:row>
      <xdr:rowOff>70485</xdr:rowOff>
    </xdr:from>
    <xdr:to>
      <xdr:col>16</xdr:col>
      <xdr:colOff>427355</xdr:colOff>
      <xdr:row>21</xdr:row>
      <xdr:rowOff>433705</xdr:rowOff>
    </xdr:to>
    <xdr:pic>
      <xdr:nvPicPr>
        <xdr:cNvPr id="25" name="图片 24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1164780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22</xdr:row>
      <xdr:rowOff>70485</xdr:rowOff>
    </xdr:from>
    <xdr:to>
      <xdr:col>16</xdr:col>
      <xdr:colOff>427355</xdr:colOff>
      <xdr:row>22</xdr:row>
      <xdr:rowOff>433705</xdr:rowOff>
    </xdr:to>
    <xdr:pic>
      <xdr:nvPicPr>
        <xdr:cNvPr id="28" name="图片 27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1248600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29</xdr:row>
      <xdr:rowOff>91440</xdr:rowOff>
    </xdr:from>
    <xdr:to>
      <xdr:col>16</xdr:col>
      <xdr:colOff>404495</xdr:colOff>
      <xdr:row>29</xdr:row>
      <xdr:rowOff>455295</xdr:rowOff>
    </xdr:to>
    <xdr:pic>
      <xdr:nvPicPr>
        <xdr:cNvPr id="33" name="图片 32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1750314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30</xdr:row>
      <xdr:rowOff>91440</xdr:rowOff>
    </xdr:from>
    <xdr:to>
      <xdr:col>16</xdr:col>
      <xdr:colOff>404495</xdr:colOff>
      <xdr:row>30</xdr:row>
      <xdr:rowOff>455295</xdr:rowOff>
    </xdr:to>
    <xdr:pic>
      <xdr:nvPicPr>
        <xdr:cNvPr id="39" name="图片 38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1834134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57</xdr:row>
      <xdr:rowOff>83185</xdr:rowOff>
    </xdr:from>
    <xdr:to>
      <xdr:col>16</xdr:col>
      <xdr:colOff>387985</xdr:colOff>
      <xdr:row>57</xdr:row>
      <xdr:rowOff>407670</xdr:rowOff>
    </xdr:to>
    <xdr:pic>
      <xdr:nvPicPr>
        <xdr:cNvPr id="49" name="图片 48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894955" y="3344354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58</xdr:row>
      <xdr:rowOff>83185</xdr:rowOff>
    </xdr:from>
    <xdr:to>
      <xdr:col>16</xdr:col>
      <xdr:colOff>387985</xdr:colOff>
      <xdr:row>58</xdr:row>
      <xdr:rowOff>407670</xdr:rowOff>
    </xdr:to>
    <xdr:pic>
      <xdr:nvPicPr>
        <xdr:cNvPr id="53" name="图片 52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894955" y="3428174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74</xdr:row>
      <xdr:rowOff>83185</xdr:rowOff>
    </xdr:from>
    <xdr:to>
      <xdr:col>16</xdr:col>
      <xdr:colOff>483235</xdr:colOff>
      <xdr:row>74</xdr:row>
      <xdr:rowOff>407670</xdr:rowOff>
    </xdr:to>
    <xdr:pic>
      <xdr:nvPicPr>
        <xdr:cNvPr id="56" name="图片 55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95590" y="43811190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75</xdr:row>
      <xdr:rowOff>83185</xdr:rowOff>
    </xdr:from>
    <xdr:to>
      <xdr:col>16</xdr:col>
      <xdr:colOff>483235</xdr:colOff>
      <xdr:row>75</xdr:row>
      <xdr:rowOff>407670</xdr:rowOff>
    </xdr:to>
    <xdr:pic>
      <xdr:nvPicPr>
        <xdr:cNvPr id="57" name="图片 56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95590" y="44649390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99</xdr:row>
      <xdr:rowOff>91440</xdr:rowOff>
    </xdr:from>
    <xdr:to>
      <xdr:col>16</xdr:col>
      <xdr:colOff>346710</xdr:colOff>
      <xdr:row>99</xdr:row>
      <xdr:rowOff>415925</xdr:rowOff>
    </xdr:to>
    <xdr:pic>
      <xdr:nvPicPr>
        <xdr:cNvPr id="58" name="图片 57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5824601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100</xdr:row>
      <xdr:rowOff>91440</xdr:rowOff>
    </xdr:from>
    <xdr:to>
      <xdr:col>16</xdr:col>
      <xdr:colOff>346710</xdr:colOff>
      <xdr:row>100</xdr:row>
      <xdr:rowOff>415925</xdr:rowOff>
    </xdr:to>
    <xdr:pic>
      <xdr:nvPicPr>
        <xdr:cNvPr id="59" name="图片 58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5908421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121</xdr:row>
      <xdr:rowOff>93345</xdr:rowOff>
    </xdr:from>
    <xdr:to>
      <xdr:col>16</xdr:col>
      <xdr:colOff>504825</xdr:colOff>
      <xdr:row>121</xdr:row>
      <xdr:rowOff>372110</xdr:rowOff>
    </xdr:to>
    <xdr:pic>
      <xdr:nvPicPr>
        <xdr:cNvPr id="60" name="图片 59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7115238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122</xdr:row>
      <xdr:rowOff>93345</xdr:rowOff>
    </xdr:from>
    <xdr:to>
      <xdr:col>16</xdr:col>
      <xdr:colOff>504825</xdr:colOff>
      <xdr:row>122</xdr:row>
      <xdr:rowOff>372110</xdr:rowOff>
    </xdr:to>
    <xdr:pic>
      <xdr:nvPicPr>
        <xdr:cNvPr id="61" name="图片 60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7199058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129</xdr:row>
      <xdr:rowOff>83185</xdr:rowOff>
    </xdr:from>
    <xdr:to>
      <xdr:col>16</xdr:col>
      <xdr:colOff>506095</xdr:colOff>
      <xdr:row>129</xdr:row>
      <xdr:rowOff>363855</xdr:rowOff>
    </xdr:to>
    <xdr:pic>
      <xdr:nvPicPr>
        <xdr:cNvPr id="62" name="图片 61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694358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130</xdr:row>
      <xdr:rowOff>83185</xdr:rowOff>
    </xdr:from>
    <xdr:to>
      <xdr:col>16</xdr:col>
      <xdr:colOff>506095</xdr:colOff>
      <xdr:row>130</xdr:row>
      <xdr:rowOff>363855</xdr:rowOff>
    </xdr:to>
    <xdr:pic>
      <xdr:nvPicPr>
        <xdr:cNvPr id="63" name="图片 62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778178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15</xdr:row>
      <xdr:rowOff>99695</xdr:rowOff>
    </xdr:from>
    <xdr:to>
      <xdr:col>16</xdr:col>
      <xdr:colOff>452120</xdr:colOff>
      <xdr:row>15</xdr:row>
      <xdr:rowOff>441960</xdr:rowOff>
    </xdr:to>
    <xdr:pic>
      <xdr:nvPicPr>
        <xdr:cNvPr id="64" name="图片 63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776160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16</xdr:row>
      <xdr:rowOff>99695</xdr:rowOff>
    </xdr:from>
    <xdr:to>
      <xdr:col>16</xdr:col>
      <xdr:colOff>452120</xdr:colOff>
      <xdr:row>16</xdr:row>
      <xdr:rowOff>441960</xdr:rowOff>
    </xdr:to>
    <xdr:pic>
      <xdr:nvPicPr>
        <xdr:cNvPr id="65" name="图片 6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859980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23</xdr:row>
      <xdr:rowOff>70485</xdr:rowOff>
    </xdr:from>
    <xdr:to>
      <xdr:col>16</xdr:col>
      <xdr:colOff>427355</xdr:colOff>
      <xdr:row>23</xdr:row>
      <xdr:rowOff>433705</xdr:rowOff>
    </xdr:to>
    <xdr:pic>
      <xdr:nvPicPr>
        <xdr:cNvPr id="67" name="图片 66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1353375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24</xdr:row>
      <xdr:rowOff>70485</xdr:rowOff>
    </xdr:from>
    <xdr:to>
      <xdr:col>16</xdr:col>
      <xdr:colOff>427355</xdr:colOff>
      <xdr:row>24</xdr:row>
      <xdr:rowOff>433705</xdr:rowOff>
    </xdr:to>
    <xdr:pic>
      <xdr:nvPicPr>
        <xdr:cNvPr id="70" name="图片 69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1437195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31</xdr:row>
      <xdr:rowOff>91440</xdr:rowOff>
    </xdr:from>
    <xdr:to>
      <xdr:col>16</xdr:col>
      <xdr:colOff>404495</xdr:colOff>
      <xdr:row>31</xdr:row>
      <xdr:rowOff>455295</xdr:rowOff>
    </xdr:to>
    <xdr:pic>
      <xdr:nvPicPr>
        <xdr:cNvPr id="71" name="图片 70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1938909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32</xdr:row>
      <xdr:rowOff>91440</xdr:rowOff>
    </xdr:from>
    <xdr:to>
      <xdr:col>16</xdr:col>
      <xdr:colOff>404495</xdr:colOff>
      <xdr:row>32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2022729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59</xdr:row>
      <xdr:rowOff>83185</xdr:rowOff>
    </xdr:from>
    <xdr:to>
      <xdr:col>16</xdr:col>
      <xdr:colOff>387985</xdr:colOff>
      <xdr:row>59</xdr:row>
      <xdr:rowOff>407670</xdr:rowOff>
    </xdr:to>
    <xdr:pic>
      <xdr:nvPicPr>
        <xdr:cNvPr id="87" name="图片 86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894955" y="3532949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60</xdr:row>
      <xdr:rowOff>83185</xdr:rowOff>
    </xdr:from>
    <xdr:to>
      <xdr:col>16</xdr:col>
      <xdr:colOff>387985</xdr:colOff>
      <xdr:row>60</xdr:row>
      <xdr:rowOff>407670</xdr:rowOff>
    </xdr:to>
    <xdr:pic>
      <xdr:nvPicPr>
        <xdr:cNvPr id="88" name="图片 87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894955" y="3616769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76</xdr:row>
      <xdr:rowOff>83185</xdr:rowOff>
    </xdr:from>
    <xdr:to>
      <xdr:col>16</xdr:col>
      <xdr:colOff>483235</xdr:colOff>
      <xdr:row>76</xdr:row>
      <xdr:rowOff>407670</xdr:rowOff>
    </xdr:to>
    <xdr:pic>
      <xdr:nvPicPr>
        <xdr:cNvPr id="89" name="图片 88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95590" y="45697140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77</xdr:row>
      <xdr:rowOff>83185</xdr:rowOff>
    </xdr:from>
    <xdr:to>
      <xdr:col>16</xdr:col>
      <xdr:colOff>483235</xdr:colOff>
      <xdr:row>77</xdr:row>
      <xdr:rowOff>407670</xdr:rowOff>
    </xdr:to>
    <xdr:pic>
      <xdr:nvPicPr>
        <xdr:cNvPr id="90" name="图片 89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95590" y="46535340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101</xdr:row>
      <xdr:rowOff>91440</xdr:rowOff>
    </xdr:from>
    <xdr:to>
      <xdr:col>16</xdr:col>
      <xdr:colOff>346710</xdr:colOff>
      <xdr:row>101</xdr:row>
      <xdr:rowOff>415925</xdr:rowOff>
    </xdr:to>
    <xdr:pic>
      <xdr:nvPicPr>
        <xdr:cNvPr id="91" name="图片 90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6013196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102</xdr:row>
      <xdr:rowOff>91440</xdr:rowOff>
    </xdr:from>
    <xdr:to>
      <xdr:col>16</xdr:col>
      <xdr:colOff>346710</xdr:colOff>
      <xdr:row>102</xdr:row>
      <xdr:rowOff>415925</xdr:rowOff>
    </xdr:to>
    <xdr:pic>
      <xdr:nvPicPr>
        <xdr:cNvPr id="92" name="图片 91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6097016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123</xdr:row>
      <xdr:rowOff>93345</xdr:rowOff>
    </xdr:from>
    <xdr:to>
      <xdr:col>16</xdr:col>
      <xdr:colOff>504825</xdr:colOff>
      <xdr:row>123</xdr:row>
      <xdr:rowOff>372110</xdr:rowOff>
    </xdr:to>
    <xdr:pic>
      <xdr:nvPicPr>
        <xdr:cNvPr id="93" name="图片 92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7303833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124</xdr:row>
      <xdr:rowOff>93345</xdr:rowOff>
    </xdr:from>
    <xdr:to>
      <xdr:col>16</xdr:col>
      <xdr:colOff>504825</xdr:colOff>
      <xdr:row>124</xdr:row>
      <xdr:rowOff>372110</xdr:rowOff>
    </xdr:to>
    <xdr:pic>
      <xdr:nvPicPr>
        <xdr:cNvPr id="94" name="图片 93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7387653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131</xdr:row>
      <xdr:rowOff>83185</xdr:rowOff>
    </xdr:from>
    <xdr:to>
      <xdr:col>16</xdr:col>
      <xdr:colOff>506095</xdr:colOff>
      <xdr:row>131</xdr:row>
      <xdr:rowOff>363855</xdr:rowOff>
    </xdr:to>
    <xdr:pic>
      <xdr:nvPicPr>
        <xdr:cNvPr id="115" name="图片 114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882953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132</xdr:row>
      <xdr:rowOff>83185</xdr:rowOff>
    </xdr:from>
    <xdr:to>
      <xdr:col>16</xdr:col>
      <xdr:colOff>506095</xdr:colOff>
      <xdr:row>132</xdr:row>
      <xdr:rowOff>363855</xdr:rowOff>
    </xdr:to>
    <xdr:pic>
      <xdr:nvPicPr>
        <xdr:cNvPr id="117" name="图片 116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966773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8</xdr:row>
      <xdr:rowOff>99695</xdr:rowOff>
    </xdr:from>
    <xdr:to>
      <xdr:col>16</xdr:col>
      <xdr:colOff>452120</xdr:colOff>
      <xdr:row>8</xdr:row>
      <xdr:rowOff>441960</xdr:rowOff>
    </xdr:to>
    <xdr:pic>
      <xdr:nvPicPr>
        <xdr:cNvPr id="138" name="图片 137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320992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25</xdr:row>
      <xdr:rowOff>91440</xdr:rowOff>
    </xdr:from>
    <xdr:to>
      <xdr:col>16</xdr:col>
      <xdr:colOff>404495</xdr:colOff>
      <xdr:row>25</xdr:row>
      <xdr:rowOff>455295</xdr:rowOff>
    </xdr:to>
    <xdr:pic>
      <xdr:nvPicPr>
        <xdr:cNvPr id="139" name="图片 138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875270" y="1544066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210820</xdr:colOff>
      <xdr:row>53</xdr:row>
      <xdr:rowOff>62865</xdr:rowOff>
    </xdr:from>
    <xdr:to>
      <xdr:col>16</xdr:col>
      <xdr:colOff>409575</xdr:colOff>
      <xdr:row>53</xdr:row>
      <xdr:rowOff>387350</xdr:rowOff>
    </xdr:to>
    <xdr:pic>
      <xdr:nvPicPr>
        <xdr:cNvPr id="141" name="图片 140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7916545" y="3139376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95</xdr:row>
      <xdr:rowOff>91440</xdr:rowOff>
    </xdr:from>
    <xdr:to>
      <xdr:col>16</xdr:col>
      <xdr:colOff>346710</xdr:colOff>
      <xdr:row>95</xdr:row>
      <xdr:rowOff>415925</xdr:rowOff>
    </xdr:to>
    <xdr:pic>
      <xdr:nvPicPr>
        <xdr:cNvPr id="142" name="图片 141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7813040" y="5621655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125</xdr:row>
      <xdr:rowOff>83185</xdr:rowOff>
    </xdr:from>
    <xdr:to>
      <xdr:col>16</xdr:col>
      <xdr:colOff>506095</xdr:colOff>
      <xdr:row>125</xdr:row>
      <xdr:rowOff>363855</xdr:rowOff>
    </xdr:to>
    <xdr:pic>
      <xdr:nvPicPr>
        <xdr:cNvPr id="143" name="图片 142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7750810" y="7491412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116</xdr:row>
      <xdr:rowOff>93345</xdr:rowOff>
    </xdr:from>
    <xdr:to>
      <xdr:col>16</xdr:col>
      <xdr:colOff>504825</xdr:colOff>
      <xdr:row>116</xdr:row>
      <xdr:rowOff>372110</xdr:rowOff>
    </xdr:to>
    <xdr:pic>
      <xdr:nvPicPr>
        <xdr:cNvPr id="144" name="图片 143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68615560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17</xdr:row>
      <xdr:rowOff>70485</xdr:rowOff>
    </xdr:from>
    <xdr:to>
      <xdr:col>16</xdr:col>
      <xdr:colOff>427355</xdr:colOff>
      <xdr:row>17</xdr:row>
      <xdr:rowOff>433705</xdr:rowOff>
    </xdr:to>
    <xdr:pic>
      <xdr:nvPicPr>
        <xdr:cNvPr id="145" name="图片 144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97495" y="961834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178435</xdr:colOff>
      <xdr:row>70</xdr:row>
      <xdr:rowOff>62583</xdr:rowOff>
    </xdr:from>
    <xdr:to>
      <xdr:col>16</xdr:col>
      <xdr:colOff>489857</xdr:colOff>
      <xdr:row>70</xdr:row>
      <xdr:rowOff>407034</xdr:rowOff>
    </xdr:to>
    <xdr:pic>
      <xdr:nvPicPr>
        <xdr:cNvPr id="146" name="图片 145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7884160" y="41760775"/>
          <a:ext cx="31115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127000</xdr:colOff>
      <xdr:row>37</xdr:row>
      <xdr:rowOff>12065</xdr:rowOff>
    </xdr:from>
    <xdr:to>
      <xdr:col>16</xdr:col>
      <xdr:colOff>375285</xdr:colOff>
      <xdr:row>37</xdr:row>
      <xdr:rowOff>469900</xdr:rowOff>
    </xdr:to>
    <xdr:pic>
      <xdr:nvPicPr>
        <xdr:cNvPr id="120" name="图片 11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832725" y="23225125"/>
          <a:ext cx="24828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40</xdr:row>
      <xdr:rowOff>72390</xdr:rowOff>
    </xdr:from>
    <xdr:to>
      <xdr:col>16</xdr:col>
      <xdr:colOff>455295</xdr:colOff>
      <xdr:row>40</xdr:row>
      <xdr:rowOff>360680</xdr:rowOff>
    </xdr:to>
    <xdr:pic>
      <xdr:nvPicPr>
        <xdr:cNvPr id="127" name="图片 126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705725" y="24807545"/>
          <a:ext cx="455295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41</xdr:row>
      <xdr:rowOff>72390</xdr:rowOff>
    </xdr:from>
    <xdr:to>
      <xdr:col>16</xdr:col>
      <xdr:colOff>455295</xdr:colOff>
      <xdr:row>41</xdr:row>
      <xdr:rowOff>360680</xdr:rowOff>
    </xdr:to>
    <xdr:pic>
      <xdr:nvPicPr>
        <xdr:cNvPr id="128" name="图片 12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705725" y="25314910"/>
          <a:ext cx="455295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9</xdr:row>
      <xdr:rowOff>99695</xdr:rowOff>
    </xdr:from>
    <xdr:to>
      <xdr:col>16</xdr:col>
      <xdr:colOff>452120</xdr:colOff>
      <xdr:row>9</xdr:row>
      <xdr:rowOff>441960</xdr:rowOff>
    </xdr:to>
    <xdr:pic>
      <xdr:nvPicPr>
        <xdr:cNvPr id="121" name="图片 12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2410" y="3717290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117</xdr:row>
      <xdr:rowOff>93345</xdr:rowOff>
    </xdr:from>
    <xdr:to>
      <xdr:col>16</xdr:col>
      <xdr:colOff>504825</xdr:colOff>
      <xdr:row>117</xdr:row>
      <xdr:rowOff>372110</xdr:rowOff>
    </xdr:to>
    <xdr:pic>
      <xdr:nvPicPr>
        <xdr:cNvPr id="129" name="图片 128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7781925" y="6912292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273050</xdr:colOff>
      <xdr:row>5</xdr:row>
      <xdr:rowOff>127000</xdr:rowOff>
    </xdr:from>
    <xdr:to>
      <xdr:col>3</xdr:col>
      <xdr:colOff>596900</xdr:colOff>
      <xdr:row>8</xdr:row>
      <xdr:rowOff>285115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3050" y="2241550"/>
          <a:ext cx="1857375" cy="2066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69215</xdr:colOff>
      <xdr:row>90</xdr:row>
      <xdr:rowOff>115570</xdr:rowOff>
    </xdr:from>
    <xdr:to>
      <xdr:col>16</xdr:col>
      <xdr:colOff>442246</xdr:colOff>
      <xdr:row>90</xdr:row>
      <xdr:rowOff>344170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74940" y="44830365"/>
          <a:ext cx="37274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125730</xdr:colOff>
      <xdr:row>80</xdr:row>
      <xdr:rowOff>126365</xdr:rowOff>
    </xdr:from>
    <xdr:to>
      <xdr:col>16</xdr:col>
      <xdr:colOff>459105</xdr:colOff>
      <xdr:row>80</xdr:row>
      <xdr:rowOff>364490</xdr:rowOff>
    </xdr:to>
    <xdr:pic>
      <xdr:nvPicPr>
        <xdr:cNvPr id="4" name="Picture 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31455" y="39767510"/>
          <a:ext cx="33337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105410</xdr:colOff>
      <xdr:row>77</xdr:row>
      <xdr:rowOff>105410</xdr:rowOff>
    </xdr:from>
    <xdr:to>
      <xdr:col>16</xdr:col>
      <xdr:colOff>391160</xdr:colOff>
      <xdr:row>77</xdr:row>
      <xdr:rowOff>375444</xdr:rowOff>
    </xdr:to>
    <xdr:pic>
      <xdr:nvPicPr>
        <xdr:cNvPr id="5" name="Picture 2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811135" y="38224460"/>
          <a:ext cx="28575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40005</xdr:colOff>
      <xdr:row>89</xdr:row>
      <xdr:rowOff>115570</xdr:rowOff>
    </xdr:from>
    <xdr:to>
      <xdr:col>16</xdr:col>
      <xdr:colOff>535305</xdr:colOff>
      <xdr:row>89</xdr:row>
      <xdr:rowOff>341042</xdr:rowOff>
    </xdr:to>
    <xdr:pic>
      <xdr:nvPicPr>
        <xdr:cNvPr id="6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745730" y="44323000"/>
          <a:ext cx="495300" cy="2254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65405</xdr:colOff>
      <xdr:row>88</xdr:row>
      <xdr:rowOff>94615</xdr:rowOff>
    </xdr:from>
    <xdr:to>
      <xdr:col>16</xdr:col>
      <xdr:colOff>503555</xdr:colOff>
      <xdr:row>88</xdr:row>
      <xdr:rowOff>311933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71130" y="4379468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73</xdr:row>
      <xdr:rowOff>115570</xdr:rowOff>
    </xdr:from>
    <xdr:to>
      <xdr:col>16</xdr:col>
      <xdr:colOff>400685</xdr:colOff>
      <xdr:row>73</xdr:row>
      <xdr:rowOff>353060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877810" y="36205160"/>
          <a:ext cx="228600" cy="2374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104140</xdr:colOff>
      <xdr:row>72</xdr:row>
      <xdr:rowOff>136525</xdr:rowOff>
    </xdr:from>
    <xdr:to>
      <xdr:col>16</xdr:col>
      <xdr:colOff>505460</xdr:colOff>
      <xdr:row>72</xdr:row>
      <xdr:rowOff>339725</xdr:rowOff>
    </xdr:to>
    <xdr:pic>
      <xdr:nvPicPr>
        <xdr:cNvPr id="9" name="Picture 1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809865" y="35718750"/>
          <a:ext cx="401320" cy="2032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76</xdr:row>
      <xdr:rowOff>88900</xdr:rowOff>
    </xdr:from>
    <xdr:to>
      <xdr:col>16</xdr:col>
      <xdr:colOff>487680</xdr:colOff>
      <xdr:row>76</xdr:row>
      <xdr:rowOff>400050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764780" y="3770058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58420</xdr:colOff>
      <xdr:row>78</xdr:row>
      <xdr:rowOff>159385</xdr:rowOff>
    </xdr:from>
    <xdr:to>
      <xdr:col>16</xdr:col>
      <xdr:colOff>520065</xdr:colOff>
      <xdr:row>78</xdr:row>
      <xdr:rowOff>396875</xdr:rowOff>
    </xdr:to>
    <xdr:pic>
      <xdr:nvPicPr>
        <xdr:cNvPr id="11" name="图片 10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7764145" y="38785800"/>
          <a:ext cx="46164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69215</xdr:colOff>
      <xdr:row>79</xdr:row>
      <xdr:rowOff>136525</xdr:rowOff>
    </xdr:from>
    <xdr:to>
      <xdr:col>16</xdr:col>
      <xdr:colOff>497840</xdr:colOff>
      <xdr:row>79</xdr:row>
      <xdr:rowOff>356870</xdr:rowOff>
    </xdr:to>
    <xdr:pic>
      <xdr:nvPicPr>
        <xdr:cNvPr id="12" name="图片 1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7774940" y="39270305"/>
          <a:ext cx="42862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92</xdr:row>
      <xdr:rowOff>281940</xdr:rowOff>
    </xdr:from>
    <xdr:to>
      <xdr:col>16</xdr:col>
      <xdr:colOff>488950</xdr:colOff>
      <xdr:row>92</xdr:row>
      <xdr:rowOff>347980</xdr:rowOff>
    </xdr:to>
    <xdr:pic>
      <xdr:nvPicPr>
        <xdr:cNvPr id="14" name="图片 13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762875" y="46011465"/>
          <a:ext cx="43180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159385</xdr:colOff>
      <xdr:row>93</xdr:row>
      <xdr:rowOff>100965</xdr:rowOff>
    </xdr:from>
    <xdr:to>
      <xdr:col>16</xdr:col>
      <xdr:colOff>347345</xdr:colOff>
      <xdr:row>93</xdr:row>
      <xdr:rowOff>436245</xdr:rowOff>
    </xdr:to>
    <xdr:pic>
      <xdr:nvPicPr>
        <xdr:cNvPr id="15" name="图片 14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7865110" y="46337855"/>
          <a:ext cx="18796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94</xdr:row>
      <xdr:rowOff>69215</xdr:rowOff>
    </xdr:from>
    <xdr:to>
      <xdr:col>16</xdr:col>
      <xdr:colOff>286385</xdr:colOff>
      <xdr:row>94</xdr:row>
      <xdr:rowOff>400050</xdr:rowOff>
    </xdr:to>
    <xdr:pic>
      <xdr:nvPicPr>
        <xdr:cNvPr id="17" name="图片 16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7864475" y="46813470"/>
          <a:ext cx="12763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95</xdr:row>
      <xdr:rowOff>90805</xdr:rowOff>
    </xdr:from>
    <xdr:to>
      <xdr:col>16</xdr:col>
      <xdr:colOff>396875</xdr:colOff>
      <xdr:row>95</xdr:row>
      <xdr:rowOff>394335</xdr:rowOff>
    </xdr:to>
    <xdr:pic>
      <xdr:nvPicPr>
        <xdr:cNvPr id="19" name="图片 18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7864475" y="47342425"/>
          <a:ext cx="23812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80010</xdr:colOff>
      <xdr:row>96</xdr:row>
      <xdr:rowOff>236855</xdr:rowOff>
    </xdr:from>
    <xdr:to>
      <xdr:col>16</xdr:col>
      <xdr:colOff>514985</xdr:colOff>
      <xdr:row>96</xdr:row>
      <xdr:rowOff>303530</xdr:rowOff>
    </xdr:to>
    <xdr:pic>
      <xdr:nvPicPr>
        <xdr:cNvPr id="20" name="图片 19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7785735" y="47995840"/>
          <a:ext cx="4349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10</xdr:row>
      <xdr:rowOff>70485</xdr:rowOff>
    </xdr:from>
    <xdr:to>
      <xdr:col>16</xdr:col>
      <xdr:colOff>427355</xdr:colOff>
      <xdr:row>10</xdr:row>
      <xdr:rowOff>433705</xdr:rowOff>
    </xdr:to>
    <xdr:pic>
      <xdr:nvPicPr>
        <xdr:cNvPr id="24" name="图片 23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897495" y="419544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11</xdr:row>
      <xdr:rowOff>70485</xdr:rowOff>
    </xdr:from>
    <xdr:to>
      <xdr:col>16</xdr:col>
      <xdr:colOff>427355</xdr:colOff>
      <xdr:row>11</xdr:row>
      <xdr:rowOff>433705</xdr:rowOff>
    </xdr:to>
    <xdr:pic>
      <xdr:nvPicPr>
        <xdr:cNvPr id="25" name="图片 24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897495" y="470281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12</xdr:row>
      <xdr:rowOff>91440</xdr:rowOff>
    </xdr:from>
    <xdr:to>
      <xdr:col>16</xdr:col>
      <xdr:colOff>404495</xdr:colOff>
      <xdr:row>12</xdr:row>
      <xdr:rowOff>455295</xdr:rowOff>
    </xdr:to>
    <xdr:pic>
      <xdr:nvPicPr>
        <xdr:cNvPr id="26" name="图片 25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7875270" y="523113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13</xdr:row>
      <xdr:rowOff>91440</xdr:rowOff>
    </xdr:from>
    <xdr:to>
      <xdr:col>16</xdr:col>
      <xdr:colOff>404495</xdr:colOff>
      <xdr:row>13</xdr:row>
      <xdr:rowOff>455295</xdr:rowOff>
    </xdr:to>
    <xdr:pic>
      <xdr:nvPicPr>
        <xdr:cNvPr id="27" name="图片 26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7875270" y="573913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156845</xdr:colOff>
      <xdr:row>14</xdr:row>
      <xdr:rowOff>68580</xdr:rowOff>
    </xdr:from>
    <xdr:to>
      <xdr:col>16</xdr:col>
      <xdr:colOff>397510</xdr:colOff>
      <xdr:row>14</xdr:row>
      <xdr:rowOff>432435</xdr:rowOff>
    </xdr:to>
    <xdr:pic>
      <xdr:nvPicPr>
        <xdr:cNvPr id="28" name="图片 27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7862570" y="6223635"/>
          <a:ext cx="24066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17</xdr:row>
      <xdr:rowOff>85725</xdr:rowOff>
    </xdr:from>
    <xdr:to>
      <xdr:col>16</xdr:col>
      <xdr:colOff>368300</xdr:colOff>
      <xdr:row>17</xdr:row>
      <xdr:rowOff>388620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7858760" y="7762875"/>
          <a:ext cx="21526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16</xdr:row>
      <xdr:rowOff>59690</xdr:rowOff>
    </xdr:from>
    <xdr:to>
      <xdr:col>16</xdr:col>
      <xdr:colOff>401955</xdr:colOff>
      <xdr:row>16</xdr:row>
      <xdr:rowOff>448310</xdr:rowOff>
    </xdr:to>
    <xdr:pic>
      <xdr:nvPicPr>
        <xdr:cNvPr id="30" name="图片 29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7864475" y="7229475"/>
          <a:ext cx="24320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23</xdr:row>
      <xdr:rowOff>81915</xdr:rowOff>
    </xdr:from>
    <xdr:to>
      <xdr:col>16</xdr:col>
      <xdr:colOff>443865</xdr:colOff>
      <xdr:row>23</xdr:row>
      <xdr:rowOff>430530</xdr:rowOff>
    </xdr:to>
    <xdr:pic>
      <xdr:nvPicPr>
        <xdr:cNvPr id="31" name="图片 3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794625" y="10803255"/>
          <a:ext cx="3549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99060</xdr:colOff>
      <xdr:row>26</xdr:row>
      <xdr:rowOff>83185</xdr:rowOff>
    </xdr:from>
    <xdr:to>
      <xdr:col>16</xdr:col>
      <xdr:colOff>485775</xdr:colOff>
      <xdr:row>26</xdr:row>
      <xdr:rowOff>406400</xdr:rowOff>
    </xdr:to>
    <xdr:pic>
      <xdr:nvPicPr>
        <xdr:cNvPr id="32" name="图片 31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04785" y="1232662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27</xdr:row>
      <xdr:rowOff>73025</xdr:rowOff>
    </xdr:from>
    <xdr:to>
      <xdr:col>16</xdr:col>
      <xdr:colOff>489585</xdr:colOff>
      <xdr:row>27</xdr:row>
      <xdr:rowOff>431800</xdr:rowOff>
    </xdr:to>
    <xdr:pic>
      <xdr:nvPicPr>
        <xdr:cNvPr id="33" name="图片 32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773035" y="1282382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109855</xdr:colOff>
      <xdr:row>28</xdr:row>
      <xdr:rowOff>81915</xdr:rowOff>
    </xdr:from>
    <xdr:to>
      <xdr:col>16</xdr:col>
      <xdr:colOff>422910</xdr:colOff>
      <xdr:row>28</xdr:row>
      <xdr:rowOff>420370</xdr:rowOff>
    </xdr:to>
    <xdr:pic>
      <xdr:nvPicPr>
        <xdr:cNvPr id="34" name="图片 33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7815580" y="13340080"/>
          <a:ext cx="31305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114935</xdr:colOff>
      <xdr:row>29</xdr:row>
      <xdr:rowOff>69850</xdr:rowOff>
    </xdr:from>
    <xdr:to>
      <xdr:col>16</xdr:col>
      <xdr:colOff>461010</xdr:colOff>
      <xdr:row>29</xdr:row>
      <xdr:rowOff>396240</xdr:rowOff>
    </xdr:to>
    <xdr:pic>
      <xdr:nvPicPr>
        <xdr:cNvPr id="35" name="图片 34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7820660" y="13835380"/>
          <a:ext cx="3460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24</xdr:row>
      <xdr:rowOff>37465</xdr:rowOff>
    </xdr:from>
    <xdr:to>
      <xdr:col>16</xdr:col>
      <xdr:colOff>441960</xdr:colOff>
      <xdr:row>24</xdr:row>
      <xdr:rowOff>426720</xdr:rowOff>
    </xdr:to>
    <xdr:pic>
      <xdr:nvPicPr>
        <xdr:cNvPr id="36" name="图片 35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7831455" y="11266170"/>
          <a:ext cx="31623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137160</xdr:colOff>
      <xdr:row>25</xdr:row>
      <xdr:rowOff>104775</xdr:rowOff>
    </xdr:from>
    <xdr:to>
      <xdr:col>16</xdr:col>
      <xdr:colOff>476885</xdr:colOff>
      <xdr:row>26</xdr:row>
      <xdr:rowOff>3810</xdr:rowOff>
    </xdr:to>
    <xdr:pic>
      <xdr:nvPicPr>
        <xdr:cNvPr id="37" name="图片 36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7842885" y="11840845"/>
          <a:ext cx="33972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104140</xdr:colOff>
      <xdr:row>20</xdr:row>
      <xdr:rowOff>92075</xdr:rowOff>
    </xdr:from>
    <xdr:to>
      <xdr:col>16</xdr:col>
      <xdr:colOff>410210</xdr:colOff>
      <xdr:row>20</xdr:row>
      <xdr:rowOff>447675</xdr:rowOff>
    </xdr:to>
    <xdr:pic>
      <xdr:nvPicPr>
        <xdr:cNvPr id="38" name="图片 37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7809865" y="9291320"/>
          <a:ext cx="3060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45720</xdr:colOff>
      <xdr:row>19</xdr:row>
      <xdr:rowOff>111760</xdr:rowOff>
    </xdr:from>
    <xdr:to>
      <xdr:col>16</xdr:col>
      <xdr:colOff>517525</xdr:colOff>
      <xdr:row>19</xdr:row>
      <xdr:rowOff>356235</xdr:rowOff>
    </xdr:to>
    <xdr:pic>
      <xdr:nvPicPr>
        <xdr:cNvPr id="39" name="图片 38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7751445" y="8803640"/>
          <a:ext cx="47180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33</xdr:row>
      <xdr:rowOff>103505</xdr:rowOff>
    </xdr:from>
    <xdr:to>
      <xdr:col>16</xdr:col>
      <xdr:colOff>487680</xdr:colOff>
      <xdr:row>33</xdr:row>
      <xdr:rowOff>377190</xdr:rowOff>
    </xdr:to>
    <xdr:pic>
      <xdr:nvPicPr>
        <xdr:cNvPr id="40" name="图片 4" descr="微信图片_20191204142201"/>
        <xdr:cNvPicPr>
          <a:picLocks noChangeAspect="1"/>
        </xdr:cNvPicPr>
      </xdr:nvPicPr>
      <xdr:blipFill>
        <a:blip r:embed="rId30" cstate="print"/>
        <a:srcRect l="10605" r="14953" b="14752"/>
        <a:stretch>
          <a:fillRect/>
        </a:stretch>
      </xdr:blipFill>
      <xdr:spPr>
        <a:xfrm>
          <a:off x="7773035" y="1589849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89535</xdr:colOff>
      <xdr:row>32</xdr:row>
      <xdr:rowOff>114935</xdr:rowOff>
    </xdr:from>
    <xdr:to>
      <xdr:col>16</xdr:col>
      <xdr:colOff>466090</xdr:colOff>
      <xdr:row>32</xdr:row>
      <xdr:rowOff>382270</xdr:rowOff>
    </xdr:to>
    <xdr:pic>
      <xdr:nvPicPr>
        <xdr:cNvPr id="41" name="图片 40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7795260" y="1540256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30</xdr:row>
      <xdr:rowOff>114300</xdr:rowOff>
    </xdr:from>
    <xdr:to>
      <xdr:col>16</xdr:col>
      <xdr:colOff>470535</xdr:colOff>
      <xdr:row>30</xdr:row>
      <xdr:rowOff>410845</xdr:rowOff>
    </xdr:to>
    <xdr:pic>
      <xdr:nvPicPr>
        <xdr:cNvPr id="42" name="图片 41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7825740" y="14387195"/>
          <a:ext cx="35052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31</xdr:row>
      <xdr:rowOff>83185</xdr:rowOff>
    </xdr:from>
    <xdr:to>
      <xdr:col>16</xdr:col>
      <xdr:colOff>442595</xdr:colOff>
      <xdr:row>31</xdr:row>
      <xdr:rowOff>382270</xdr:rowOff>
    </xdr:to>
    <xdr:pic>
      <xdr:nvPicPr>
        <xdr:cNvPr id="43" name="图片 42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7794625" y="14863445"/>
          <a:ext cx="35369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108585</xdr:colOff>
      <xdr:row>44</xdr:row>
      <xdr:rowOff>92075</xdr:rowOff>
    </xdr:from>
    <xdr:to>
      <xdr:col>16</xdr:col>
      <xdr:colOff>459105</xdr:colOff>
      <xdr:row>44</xdr:row>
      <xdr:rowOff>405130</xdr:rowOff>
    </xdr:to>
    <xdr:pic>
      <xdr:nvPicPr>
        <xdr:cNvPr id="44" name="Picture 6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7814310" y="21468080"/>
          <a:ext cx="350520" cy="3130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40005</xdr:colOff>
      <xdr:row>39</xdr:row>
      <xdr:rowOff>178435</xdr:rowOff>
    </xdr:from>
    <xdr:to>
      <xdr:col>16</xdr:col>
      <xdr:colOff>535305</xdr:colOff>
      <xdr:row>39</xdr:row>
      <xdr:rowOff>343535</xdr:rowOff>
    </xdr:to>
    <xdr:pic>
      <xdr:nvPicPr>
        <xdr:cNvPr id="45" name="Picture 2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7745730" y="1901761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43</xdr:row>
      <xdr:rowOff>88900</xdr:rowOff>
    </xdr:from>
    <xdr:to>
      <xdr:col>16</xdr:col>
      <xdr:colOff>487680</xdr:colOff>
      <xdr:row>43</xdr:row>
      <xdr:rowOff>400050</xdr:rowOff>
    </xdr:to>
    <xdr:pic>
      <xdr:nvPicPr>
        <xdr:cNvPr id="46" name="Picture 1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764780" y="2095754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38</xdr:row>
      <xdr:rowOff>115570</xdr:rowOff>
    </xdr:from>
    <xdr:to>
      <xdr:col>16</xdr:col>
      <xdr:colOff>528320</xdr:colOff>
      <xdr:row>38</xdr:row>
      <xdr:rowOff>332740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95895" y="1844738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126365</xdr:colOff>
      <xdr:row>40</xdr:row>
      <xdr:rowOff>70485</xdr:rowOff>
    </xdr:from>
    <xdr:to>
      <xdr:col>16</xdr:col>
      <xdr:colOff>424815</xdr:colOff>
      <xdr:row>40</xdr:row>
      <xdr:rowOff>481965</xdr:rowOff>
    </xdr:to>
    <xdr:pic>
      <xdr:nvPicPr>
        <xdr:cNvPr id="48" name="图片 47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7832090" y="19417030"/>
          <a:ext cx="29845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114935</xdr:colOff>
      <xdr:row>42</xdr:row>
      <xdr:rowOff>138430</xdr:rowOff>
    </xdr:from>
    <xdr:to>
      <xdr:col>16</xdr:col>
      <xdr:colOff>503555</xdr:colOff>
      <xdr:row>42</xdr:row>
      <xdr:rowOff>486410</xdr:rowOff>
    </xdr:to>
    <xdr:pic>
      <xdr:nvPicPr>
        <xdr:cNvPr id="49" name="图片 48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7820660" y="20499705"/>
          <a:ext cx="38862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47</xdr:row>
      <xdr:rowOff>81915</xdr:rowOff>
    </xdr:from>
    <xdr:to>
      <xdr:col>16</xdr:col>
      <xdr:colOff>464820</xdr:colOff>
      <xdr:row>47</xdr:row>
      <xdr:rowOff>446405</xdr:rowOff>
    </xdr:to>
    <xdr:pic>
      <xdr:nvPicPr>
        <xdr:cNvPr id="50" name="图片 49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58125" y="22980015"/>
          <a:ext cx="31242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187325</xdr:colOff>
      <xdr:row>49</xdr:row>
      <xdr:rowOff>114300</xdr:rowOff>
    </xdr:from>
    <xdr:to>
      <xdr:col>16</xdr:col>
      <xdr:colOff>376555</xdr:colOff>
      <xdr:row>49</xdr:row>
      <xdr:rowOff>415290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893050" y="2402713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74930</xdr:colOff>
      <xdr:row>50</xdr:row>
      <xdr:rowOff>104140</xdr:rowOff>
    </xdr:from>
    <xdr:to>
      <xdr:col>16</xdr:col>
      <xdr:colOff>494030</xdr:colOff>
      <xdr:row>50</xdr:row>
      <xdr:rowOff>423545</xdr:rowOff>
    </xdr:to>
    <xdr:pic>
      <xdr:nvPicPr>
        <xdr:cNvPr id="52" name="Picture 2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7780655" y="2452433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91440</xdr:colOff>
      <xdr:row>61</xdr:row>
      <xdr:rowOff>127000</xdr:rowOff>
    </xdr:from>
    <xdr:to>
      <xdr:col>16</xdr:col>
      <xdr:colOff>446405</xdr:colOff>
      <xdr:row>61</xdr:row>
      <xdr:rowOff>398145</xdr:rowOff>
    </xdr:to>
    <xdr:pic>
      <xdr:nvPicPr>
        <xdr:cNvPr id="53" name="图片 52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7797165" y="3012821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51</xdr:row>
      <xdr:rowOff>147320</xdr:rowOff>
    </xdr:from>
    <xdr:to>
      <xdr:col>16</xdr:col>
      <xdr:colOff>501650</xdr:colOff>
      <xdr:row>51</xdr:row>
      <xdr:rowOff>421640</xdr:rowOff>
    </xdr:to>
    <xdr:pic>
      <xdr:nvPicPr>
        <xdr:cNvPr id="54" name="图片 53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>
          <a:off x="7827010" y="25074880"/>
          <a:ext cx="380365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160655</xdr:colOff>
      <xdr:row>54</xdr:row>
      <xdr:rowOff>48260</xdr:rowOff>
    </xdr:from>
    <xdr:to>
      <xdr:col>16</xdr:col>
      <xdr:colOff>471805</xdr:colOff>
      <xdr:row>54</xdr:row>
      <xdr:rowOff>423545</xdr:rowOff>
    </xdr:to>
    <xdr:pic>
      <xdr:nvPicPr>
        <xdr:cNvPr id="55" name="图片 54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7866380" y="26497915"/>
          <a:ext cx="31115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92075</xdr:colOff>
      <xdr:row>55</xdr:row>
      <xdr:rowOff>92710</xdr:rowOff>
    </xdr:from>
    <xdr:to>
      <xdr:col>16</xdr:col>
      <xdr:colOff>557530</xdr:colOff>
      <xdr:row>55</xdr:row>
      <xdr:rowOff>403225</xdr:rowOff>
    </xdr:to>
    <xdr:pic>
      <xdr:nvPicPr>
        <xdr:cNvPr id="56" name="图片 55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>
          <a:off x="7797800" y="27049730"/>
          <a:ext cx="46545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56</xdr:row>
      <xdr:rowOff>81915</xdr:rowOff>
    </xdr:from>
    <xdr:to>
      <xdr:col>16</xdr:col>
      <xdr:colOff>443865</xdr:colOff>
      <xdr:row>56</xdr:row>
      <xdr:rowOff>430530</xdr:rowOff>
    </xdr:to>
    <xdr:pic>
      <xdr:nvPicPr>
        <xdr:cNvPr id="58" name="图片 57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794625" y="27546300"/>
          <a:ext cx="3549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25400</xdr:colOff>
      <xdr:row>58</xdr:row>
      <xdr:rowOff>147955</xdr:rowOff>
    </xdr:from>
    <xdr:to>
      <xdr:col>16</xdr:col>
      <xdr:colOff>424815</xdr:colOff>
      <xdr:row>58</xdr:row>
      <xdr:rowOff>432435</xdr:rowOff>
    </xdr:to>
    <xdr:pic>
      <xdr:nvPicPr>
        <xdr:cNvPr id="59" name="图片 58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>
          <a:off x="7731125" y="28627070"/>
          <a:ext cx="39941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48</xdr:row>
      <xdr:rowOff>37465</xdr:rowOff>
    </xdr:from>
    <xdr:to>
      <xdr:col>16</xdr:col>
      <xdr:colOff>448310</xdr:colOff>
      <xdr:row>48</xdr:row>
      <xdr:rowOff>407670</xdr:rowOff>
    </xdr:to>
    <xdr:pic>
      <xdr:nvPicPr>
        <xdr:cNvPr id="60" name="图片 59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831455" y="23442930"/>
          <a:ext cx="32258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75</xdr:row>
      <xdr:rowOff>81280</xdr:rowOff>
    </xdr:from>
    <xdr:to>
      <xdr:col>16</xdr:col>
      <xdr:colOff>473710</xdr:colOff>
      <xdr:row>75</xdr:row>
      <xdr:rowOff>431800</xdr:rowOff>
    </xdr:to>
    <xdr:pic>
      <xdr:nvPicPr>
        <xdr:cNvPr id="61" name="图片 60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>
          <a:off x="7753985" y="37185600"/>
          <a:ext cx="42545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74</xdr:row>
      <xdr:rowOff>26035</xdr:rowOff>
    </xdr:from>
    <xdr:to>
      <xdr:col>16</xdr:col>
      <xdr:colOff>492125</xdr:colOff>
      <xdr:row>74</xdr:row>
      <xdr:rowOff>370840</xdr:rowOff>
    </xdr:to>
    <xdr:pic>
      <xdr:nvPicPr>
        <xdr:cNvPr id="62" name="图片 61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7787005" y="36622990"/>
          <a:ext cx="410845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104</xdr:row>
      <xdr:rowOff>114935</xdr:rowOff>
    </xdr:from>
    <xdr:to>
      <xdr:col>16</xdr:col>
      <xdr:colOff>467360</xdr:colOff>
      <xdr:row>104</xdr:row>
      <xdr:rowOff>431165</xdr:rowOff>
    </xdr:to>
    <xdr:pic>
      <xdr:nvPicPr>
        <xdr:cNvPr id="63" name="图片 62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>
          <a:off x="7809230" y="51932840"/>
          <a:ext cx="363855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103</xdr:row>
      <xdr:rowOff>59690</xdr:rowOff>
    </xdr:from>
    <xdr:to>
      <xdr:col>16</xdr:col>
      <xdr:colOff>544830</xdr:colOff>
      <xdr:row>103</xdr:row>
      <xdr:rowOff>384810</xdr:rowOff>
    </xdr:to>
    <xdr:pic>
      <xdr:nvPicPr>
        <xdr:cNvPr id="64" name="图片 63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>
          <a:off x="7809230" y="51370230"/>
          <a:ext cx="4413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105</xdr:row>
      <xdr:rowOff>67310</xdr:rowOff>
    </xdr:from>
    <xdr:to>
      <xdr:col>16</xdr:col>
      <xdr:colOff>487680</xdr:colOff>
      <xdr:row>105</xdr:row>
      <xdr:rowOff>390525</xdr:rowOff>
    </xdr:to>
    <xdr:pic>
      <xdr:nvPicPr>
        <xdr:cNvPr id="65" name="图片 64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7807325" y="52392580"/>
          <a:ext cx="3860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33020</xdr:colOff>
      <xdr:row>64</xdr:row>
      <xdr:rowOff>183515</xdr:rowOff>
    </xdr:from>
    <xdr:to>
      <xdr:col>16</xdr:col>
      <xdr:colOff>471170</xdr:colOff>
      <xdr:row>64</xdr:row>
      <xdr:rowOff>400685</xdr:rowOff>
    </xdr:to>
    <xdr:pic>
      <xdr:nvPicPr>
        <xdr:cNvPr id="66" name="Picture 2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38745" y="3170682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92075</xdr:colOff>
      <xdr:row>65</xdr:row>
      <xdr:rowOff>93980</xdr:rowOff>
    </xdr:from>
    <xdr:to>
      <xdr:col>16</xdr:col>
      <xdr:colOff>530225</xdr:colOff>
      <xdr:row>65</xdr:row>
      <xdr:rowOff>311150</xdr:rowOff>
    </xdr:to>
    <xdr:pic>
      <xdr:nvPicPr>
        <xdr:cNvPr id="67" name="Picture 2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97800" y="3212465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108</xdr:row>
      <xdr:rowOff>136525</xdr:rowOff>
    </xdr:from>
    <xdr:to>
      <xdr:col>16</xdr:col>
      <xdr:colOff>403860</xdr:colOff>
      <xdr:row>108</xdr:row>
      <xdr:rowOff>387985</xdr:rowOff>
    </xdr:to>
    <xdr:pic>
      <xdr:nvPicPr>
        <xdr:cNvPr id="68" name="Picture 2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7838440" y="5398389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69</xdr:row>
      <xdr:rowOff>16510</xdr:rowOff>
    </xdr:from>
    <xdr:to>
      <xdr:col>16</xdr:col>
      <xdr:colOff>458470</xdr:colOff>
      <xdr:row>69</xdr:row>
      <xdr:rowOff>426085</xdr:rowOff>
    </xdr:to>
    <xdr:pic>
      <xdr:nvPicPr>
        <xdr:cNvPr id="69" name="图片 68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>
          <a:off x="7896225" y="34076640"/>
          <a:ext cx="26797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15</xdr:row>
      <xdr:rowOff>53975</xdr:rowOff>
    </xdr:from>
    <xdr:to>
      <xdr:col>16</xdr:col>
      <xdr:colOff>400685</xdr:colOff>
      <xdr:row>15</xdr:row>
      <xdr:rowOff>435610</xdr:rowOff>
    </xdr:to>
    <xdr:pic>
      <xdr:nvPicPr>
        <xdr:cNvPr id="70" name="图片 69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>
          <a:off x="7854315" y="6716395"/>
          <a:ext cx="2520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210820</xdr:colOff>
      <xdr:row>34</xdr:row>
      <xdr:rowOff>62865</xdr:rowOff>
    </xdr:from>
    <xdr:to>
      <xdr:col>16</xdr:col>
      <xdr:colOff>409575</xdr:colOff>
      <xdr:row>34</xdr:row>
      <xdr:rowOff>387350</xdr:rowOff>
    </xdr:to>
    <xdr:pic>
      <xdr:nvPicPr>
        <xdr:cNvPr id="71" name="图片 70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>
          <a:off x="7916545" y="16365220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35</xdr:row>
      <xdr:rowOff>83185</xdr:rowOff>
    </xdr:from>
    <xdr:to>
      <xdr:col>16</xdr:col>
      <xdr:colOff>387985</xdr:colOff>
      <xdr:row>35</xdr:row>
      <xdr:rowOff>407670</xdr:rowOff>
    </xdr:to>
    <xdr:pic>
      <xdr:nvPicPr>
        <xdr:cNvPr id="72" name="图片 71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>
          <a:off x="7894955" y="1689290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200660</xdr:colOff>
      <xdr:row>36</xdr:row>
      <xdr:rowOff>71755</xdr:rowOff>
    </xdr:from>
    <xdr:to>
      <xdr:col>16</xdr:col>
      <xdr:colOff>394335</xdr:colOff>
      <xdr:row>36</xdr:row>
      <xdr:rowOff>396240</xdr:rowOff>
    </xdr:to>
    <xdr:pic>
      <xdr:nvPicPr>
        <xdr:cNvPr id="73" name="图片 72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7906385" y="17388840"/>
          <a:ext cx="1936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179705</xdr:colOff>
      <xdr:row>37</xdr:row>
      <xdr:rowOff>81280</xdr:rowOff>
    </xdr:from>
    <xdr:to>
      <xdr:col>16</xdr:col>
      <xdr:colOff>373380</xdr:colOff>
      <xdr:row>37</xdr:row>
      <xdr:rowOff>405765</xdr:rowOff>
    </xdr:to>
    <xdr:pic>
      <xdr:nvPicPr>
        <xdr:cNvPr id="74" name="图片 73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7885430" y="17905730"/>
          <a:ext cx="1936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70</xdr:row>
      <xdr:rowOff>125095</xdr:rowOff>
    </xdr:from>
    <xdr:to>
      <xdr:col>16</xdr:col>
      <xdr:colOff>454660</xdr:colOff>
      <xdr:row>70</xdr:row>
      <xdr:rowOff>449580</xdr:rowOff>
    </xdr:to>
    <xdr:pic>
      <xdr:nvPicPr>
        <xdr:cNvPr id="79" name="图片 78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7813040" y="34692590"/>
          <a:ext cx="34734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190500</xdr:colOff>
      <xdr:row>71</xdr:row>
      <xdr:rowOff>93980</xdr:rowOff>
    </xdr:from>
    <xdr:to>
      <xdr:col>16</xdr:col>
      <xdr:colOff>459740</xdr:colOff>
      <xdr:row>71</xdr:row>
      <xdr:rowOff>418465</xdr:rowOff>
    </xdr:to>
    <xdr:pic>
      <xdr:nvPicPr>
        <xdr:cNvPr id="80" name="图片 79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>
          <a:off x="7896225" y="35168840"/>
          <a:ext cx="26924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132715</xdr:colOff>
      <xdr:row>111</xdr:row>
      <xdr:rowOff>136525</xdr:rowOff>
    </xdr:from>
    <xdr:to>
      <xdr:col>16</xdr:col>
      <xdr:colOff>403860</xdr:colOff>
      <xdr:row>111</xdr:row>
      <xdr:rowOff>387985</xdr:rowOff>
    </xdr:to>
    <xdr:pic>
      <xdr:nvPicPr>
        <xdr:cNvPr id="89" name="Picture 2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7838440" y="55505985"/>
          <a:ext cx="27114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61595</xdr:colOff>
      <xdr:row>109</xdr:row>
      <xdr:rowOff>76199</xdr:rowOff>
    </xdr:from>
    <xdr:to>
      <xdr:col>16</xdr:col>
      <xdr:colOff>422910</xdr:colOff>
      <xdr:row>109</xdr:row>
      <xdr:rowOff>426084</xdr:rowOff>
    </xdr:to>
    <xdr:pic>
      <xdr:nvPicPr>
        <xdr:cNvPr id="90" name="图片 89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>
          <a:off x="7767320" y="54430295"/>
          <a:ext cx="36131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80010</xdr:colOff>
      <xdr:row>110</xdr:row>
      <xdr:rowOff>41275</xdr:rowOff>
    </xdr:from>
    <xdr:to>
      <xdr:col>16</xdr:col>
      <xdr:colOff>441325</xdr:colOff>
      <xdr:row>110</xdr:row>
      <xdr:rowOff>335915</xdr:rowOff>
    </xdr:to>
    <xdr:pic>
      <xdr:nvPicPr>
        <xdr:cNvPr id="91" name="图片 90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>
          <a:off x="7785735" y="54903370"/>
          <a:ext cx="36131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136525</xdr:colOff>
      <xdr:row>106</xdr:row>
      <xdr:rowOff>32385</xdr:rowOff>
    </xdr:from>
    <xdr:to>
      <xdr:col>16</xdr:col>
      <xdr:colOff>476250</xdr:colOff>
      <xdr:row>106</xdr:row>
      <xdr:rowOff>374015</xdr:rowOff>
    </xdr:to>
    <xdr:pic>
      <xdr:nvPicPr>
        <xdr:cNvPr id="92" name="图片 91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>
          <a:off x="7842250" y="52865020"/>
          <a:ext cx="3397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112059</xdr:colOff>
      <xdr:row>107</xdr:row>
      <xdr:rowOff>112059</xdr:rowOff>
    </xdr:from>
    <xdr:to>
      <xdr:col>16</xdr:col>
      <xdr:colOff>451784</xdr:colOff>
      <xdr:row>107</xdr:row>
      <xdr:rowOff>453689</xdr:rowOff>
    </xdr:to>
    <xdr:pic>
      <xdr:nvPicPr>
        <xdr:cNvPr id="93" name="图片 92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>
          <a:off x="7817485" y="53451760"/>
          <a:ext cx="3397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56029</xdr:colOff>
      <xdr:row>52</xdr:row>
      <xdr:rowOff>78441</xdr:rowOff>
    </xdr:from>
    <xdr:to>
      <xdr:col>16</xdr:col>
      <xdr:colOff>436394</xdr:colOff>
      <xdr:row>52</xdr:row>
      <xdr:rowOff>352761</xdr:rowOff>
    </xdr:to>
    <xdr:pic>
      <xdr:nvPicPr>
        <xdr:cNvPr id="102" name="图片 101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>
          <a:off x="7761605" y="25513030"/>
          <a:ext cx="380365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127000</xdr:colOff>
      <xdr:row>18</xdr:row>
      <xdr:rowOff>12065</xdr:rowOff>
    </xdr:from>
    <xdr:to>
      <xdr:col>16</xdr:col>
      <xdr:colOff>375285</xdr:colOff>
      <xdr:row>18</xdr:row>
      <xdr:rowOff>469900</xdr:rowOff>
    </xdr:to>
    <xdr:pic>
      <xdr:nvPicPr>
        <xdr:cNvPr id="144" name="图片 14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832725" y="8196580"/>
          <a:ext cx="24828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25400</xdr:colOff>
      <xdr:row>21</xdr:row>
      <xdr:rowOff>72390</xdr:rowOff>
    </xdr:from>
    <xdr:to>
      <xdr:col>16</xdr:col>
      <xdr:colOff>480695</xdr:colOff>
      <xdr:row>21</xdr:row>
      <xdr:rowOff>360680</xdr:rowOff>
    </xdr:to>
    <xdr:pic>
      <xdr:nvPicPr>
        <xdr:cNvPr id="145" name="图片 14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731125" y="9779000"/>
          <a:ext cx="455295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25400</xdr:colOff>
      <xdr:row>22</xdr:row>
      <xdr:rowOff>72390</xdr:rowOff>
    </xdr:from>
    <xdr:to>
      <xdr:col>16</xdr:col>
      <xdr:colOff>480695</xdr:colOff>
      <xdr:row>22</xdr:row>
      <xdr:rowOff>360680</xdr:rowOff>
    </xdr:to>
    <xdr:pic>
      <xdr:nvPicPr>
        <xdr:cNvPr id="146" name="图片 145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731125" y="10286365"/>
          <a:ext cx="455295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50800</xdr:colOff>
      <xdr:row>8</xdr:row>
      <xdr:rowOff>25400</xdr:rowOff>
    </xdr:from>
    <xdr:to>
      <xdr:col>16</xdr:col>
      <xdr:colOff>483870</xdr:colOff>
      <xdr:row>8</xdr:row>
      <xdr:rowOff>463550</xdr:rowOff>
    </xdr:to>
    <xdr:pic>
      <xdr:nvPicPr>
        <xdr:cNvPr id="150" name="图片 14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756525" y="3135630"/>
          <a:ext cx="43307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50800</xdr:colOff>
      <xdr:row>9</xdr:row>
      <xdr:rowOff>25400</xdr:rowOff>
    </xdr:from>
    <xdr:to>
      <xdr:col>16</xdr:col>
      <xdr:colOff>483870</xdr:colOff>
      <xdr:row>9</xdr:row>
      <xdr:rowOff>463550</xdr:rowOff>
    </xdr:to>
    <xdr:pic>
      <xdr:nvPicPr>
        <xdr:cNvPr id="151" name="图片 15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756525" y="3642995"/>
          <a:ext cx="43307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45</xdr:row>
      <xdr:rowOff>25400</xdr:rowOff>
    </xdr:from>
    <xdr:to>
      <xdr:col>16</xdr:col>
      <xdr:colOff>485775</xdr:colOff>
      <xdr:row>45</xdr:row>
      <xdr:rowOff>490220</xdr:rowOff>
    </xdr:to>
    <xdr:pic>
      <xdr:nvPicPr>
        <xdr:cNvPr id="152" name="图片 15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31125" y="21908770"/>
          <a:ext cx="46037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46</xdr:row>
      <xdr:rowOff>25400</xdr:rowOff>
    </xdr:from>
    <xdr:to>
      <xdr:col>16</xdr:col>
      <xdr:colOff>485775</xdr:colOff>
      <xdr:row>46</xdr:row>
      <xdr:rowOff>490220</xdr:rowOff>
    </xdr:to>
    <xdr:pic>
      <xdr:nvPicPr>
        <xdr:cNvPr id="153" name="图片 15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31125" y="22416135"/>
          <a:ext cx="46037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81</xdr:row>
      <xdr:rowOff>50800</xdr:rowOff>
    </xdr:from>
    <xdr:to>
      <xdr:col>16</xdr:col>
      <xdr:colOff>538480</xdr:colOff>
      <xdr:row>81</xdr:row>
      <xdr:rowOff>400050</xdr:rowOff>
    </xdr:to>
    <xdr:pic>
      <xdr:nvPicPr>
        <xdr:cNvPr id="154" name="图片 153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18425" y="40199310"/>
          <a:ext cx="52578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82</xdr:row>
      <xdr:rowOff>50800</xdr:rowOff>
    </xdr:from>
    <xdr:to>
      <xdr:col>16</xdr:col>
      <xdr:colOff>538480</xdr:colOff>
      <xdr:row>82</xdr:row>
      <xdr:rowOff>400050</xdr:rowOff>
    </xdr:to>
    <xdr:pic>
      <xdr:nvPicPr>
        <xdr:cNvPr id="155" name="图片 15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18425" y="40706675"/>
          <a:ext cx="52578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83</xdr:row>
      <xdr:rowOff>50800</xdr:rowOff>
    </xdr:from>
    <xdr:to>
      <xdr:col>16</xdr:col>
      <xdr:colOff>538480</xdr:colOff>
      <xdr:row>83</xdr:row>
      <xdr:rowOff>400050</xdr:rowOff>
    </xdr:to>
    <xdr:pic>
      <xdr:nvPicPr>
        <xdr:cNvPr id="156" name="图片 15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18425" y="41214040"/>
          <a:ext cx="52578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84</xdr:row>
      <xdr:rowOff>50800</xdr:rowOff>
    </xdr:from>
    <xdr:to>
      <xdr:col>16</xdr:col>
      <xdr:colOff>538480</xdr:colOff>
      <xdr:row>84</xdr:row>
      <xdr:rowOff>400050</xdr:rowOff>
    </xdr:to>
    <xdr:pic>
      <xdr:nvPicPr>
        <xdr:cNvPr id="157" name="图片 15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18425" y="41721405"/>
          <a:ext cx="52578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86</xdr:row>
      <xdr:rowOff>50800</xdr:rowOff>
    </xdr:from>
    <xdr:to>
      <xdr:col>16</xdr:col>
      <xdr:colOff>538480</xdr:colOff>
      <xdr:row>86</xdr:row>
      <xdr:rowOff>400050</xdr:rowOff>
    </xdr:to>
    <xdr:pic>
      <xdr:nvPicPr>
        <xdr:cNvPr id="158" name="图片 157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18425" y="42736135"/>
          <a:ext cx="52578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87</xdr:row>
      <xdr:rowOff>50800</xdr:rowOff>
    </xdr:from>
    <xdr:to>
      <xdr:col>16</xdr:col>
      <xdr:colOff>538480</xdr:colOff>
      <xdr:row>87</xdr:row>
      <xdr:rowOff>400050</xdr:rowOff>
    </xdr:to>
    <xdr:pic>
      <xdr:nvPicPr>
        <xdr:cNvPr id="159" name="图片 158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18425" y="43243500"/>
          <a:ext cx="52578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62</xdr:row>
      <xdr:rowOff>25400</xdr:rowOff>
    </xdr:from>
    <xdr:to>
      <xdr:col>16</xdr:col>
      <xdr:colOff>485775</xdr:colOff>
      <xdr:row>62</xdr:row>
      <xdr:rowOff>490220</xdr:rowOff>
    </xdr:to>
    <xdr:pic>
      <xdr:nvPicPr>
        <xdr:cNvPr id="160" name="图片 159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31125" y="30533975"/>
          <a:ext cx="46037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63</xdr:row>
      <xdr:rowOff>25400</xdr:rowOff>
    </xdr:from>
    <xdr:to>
      <xdr:col>16</xdr:col>
      <xdr:colOff>485775</xdr:colOff>
      <xdr:row>63</xdr:row>
      <xdr:rowOff>490220</xdr:rowOff>
    </xdr:to>
    <xdr:pic>
      <xdr:nvPicPr>
        <xdr:cNvPr id="161" name="图片 16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31125" y="31041340"/>
          <a:ext cx="46037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66</xdr:row>
      <xdr:rowOff>25400</xdr:rowOff>
    </xdr:from>
    <xdr:to>
      <xdr:col>16</xdr:col>
      <xdr:colOff>485775</xdr:colOff>
      <xdr:row>66</xdr:row>
      <xdr:rowOff>490220</xdr:rowOff>
    </xdr:to>
    <xdr:pic>
      <xdr:nvPicPr>
        <xdr:cNvPr id="162" name="图片 16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31125" y="32563435"/>
          <a:ext cx="46037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67</xdr:row>
      <xdr:rowOff>25400</xdr:rowOff>
    </xdr:from>
    <xdr:to>
      <xdr:col>16</xdr:col>
      <xdr:colOff>485775</xdr:colOff>
      <xdr:row>67</xdr:row>
      <xdr:rowOff>490220</xdr:rowOff>
    </xdr:to>
    <xdr:pic>
      <xdr:nvPicPr>
        <xdr:cNvPr id="163" name="图片 16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31125" y="33070800"/>
          <a:ext cx="46037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59</xdr:row>
      <xdr:rowOff>25400</xdr:rowOff>
    </xdr:from>
    <xdr:to>
      <xdr:col>16</xdr:col>
      <xdr:colOff>474980</xdr:colOff>
      <xdr:row>59</xdr:row>
      <xdr:rowOff>476250</xdr:rowOff>
    </xdr:to>
    <xdr:pic>
      <xdr:nvPicPr>
        <xdr:cNvPr id="164" name="图片 16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731125" y="29011880"/>
          <a:ext cx="44958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50800</xdr:colOff>
      <xdr:row>60</xdr:row>
      <xdr:rowOff>36830</xdr:rowOff>
    </xdr:from>
    <xdr:to>
      <xdr:col>16</xdr:col>
      <xdr:colOff>474980</xdr:colOff>
      <xdr:row>60</xdr:row>
      <xdr:rowOff>462280</xdr:rowOff>
    </xdr:to>
    <xdr:pic>
      <xdr:nvPicPr>
        <xdr:cNvPr id="165" name="图片 164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756525" y="29530675"/>
          <a:ext cx="4241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16</xdr:col>
      <xdr:colOff>553085</xdr:colOff>
      <xdr:row>91</xdr:row>
      <xdr:rowOff>472440</xdr:rowOff>
    </xdr:to>
    <xdr:pic>
      <xdr:nvPicPr>
        <xdr:cNvPr id="166" name="图片 16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705725" y="45222160"/>
          <a:ext cx="553085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97</xdr:row>
      <xdr:rowOff>37465</xdr:rowOff>
    </xdr:from>
    <xdr:to>
      <xdr:col>16</xdr:col>
      <xdr:colOff>508635</xdr:colOff>
      <xdr:row>97</xdr:row>
      <xdr:rowOff>408940</xdr:rowOff>
    </xdr:to>
    <xdr:pic>
      <xdr:nvPicPr>
        <xdr:cNvPr id="167" name="图片 166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718425" y="48303815"/>
          <a:ext cx="49593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98</xdr:row>
      <xdr:rowOff>63500</xdr:rowOff>
    </xdr:from>
    <xdr:to>
      <xdr:col>16</xdr:col>
      <xdr:colOff>497205</xdr:colOff>
      <xdr:row>98</xdr:row>
      <xdr:rowOff>407035</xdr:rowOff>
    </xdr:to>
    <xdr:pic>
      <xdr:nvPicPr>
        <xdr:cNvPr id="168" name="图片 167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743825" y="48837215"/>
          <a:ext cx="45910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99</xdr:row>
      <xdr:rowOff>50800</xdr:rowOff>
    </xdr:from>
    <xdr:to>
      <xdr:col>16</xdr:col>
      <xdr:colOff>483870</xdr:colOff>
      <xdr:row>99</xdr:row>
      <xdr:rowOff>393700</xdr:rowOff>
    </xdr:to>
    <xdr:pic>
      <xdr:nvPicPr>
        <xdr:cNvPr id="169" name="图片 168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731125" y="49331880"/>
          <a:ext cx="45847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25400</xdr:colOff>
      <xdr:row>100</xdr:row>
      <xdr:rowOff>62865</xdr:rowOff>
    </xdr:from>
    <xdr:to>
      <xdr:col>16</xdr:col>
      <xdr:colOff>519430</xdr:colOff>
      <xdr:row>100</xdr:row>
      <xdr:rowOff>432435</xdr:rowOff>
    </xdr:to>
    <xdr:pic>
      <xdr:nvPicPr>
        <xdr:cNvPr id="170" name="图片 169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731125" y="49851310"/>
          <a:ext cx="49403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12700</xdr:colOff>
      <xdr:row>101</xdr:row>
      <xdr:rowOff>37465</xdr:rowOff>
    </xdr:from>
    <xdr:to>
      <xdr:col>16</xdr:col>
      <xdr:colOff>508635</xdr:colOff>
      <xdr:row>101</xdr:row>
      <xdr:rowOff>408940</xdr:rowOff>
    </xdr:to>
    <xdr:pic>
      <xdr:nvPicPr>
        <xdr:cNvPr id="171" name="图片 170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718425" y="50333275"/>
          <a:ext cx="49593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102</xdr:row>
      <xdr:rowOff>36830</xdr:rowOff>
    </xdr:from>
    <xdr:to>
      <xdr:col>16</xdr:col>
      <xdr:colOff>493395</xdr:colOff>
      <xdr:row>102</xdr:row>
      <xdr:rowOff>406400</xdr:rowOff>
    </xdr:to>
    <xdr:pic>
      <xdr:nvPicPr>
        <xdr:cNvPr id="172" name="图片 171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705725" y="50840005"/>
          <a:ext cx="49339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61595</xdr:colOff>
      <xdr:row>53</xdr:row>
      <xdr:rowOff>30480</xdr:rowOff>
    </xdr:from>
    <xdr:to>
      <xdr:col>16</xdr:col>
      <xdr:colOff>513080</xdr:colOff>
      <xdr:row>53</xdr:row>
      <xdr:rowOff>436245</xdr:rowOff>
    </xdr:to>
    <xdr:pic>
      <xdr:nvPicPr>
        <xdr:cNvPr id="2" name="图片 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767320" y="25972770"/>
          <a:ext cx="45148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74930</xdr:colOff>
      <xdr:row>57</xdr:row>
      <xdr:rowOff>0</xdr:rowOff>
    </xdr:from>
    <xdr:to>
      <xdr:col>16</xdr:col>
      <xdr:colOff>495935</xdr:colOff>
      <xdr:row>57</xdr:row>
      <xdr:rowOff>441325</xdr:rowOff>
    </xdr:to>
    <xdr:pic>
      <xdr:nvPicPr>
        <xdr:cNvPr id="13" name="图片 1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780655" y="27971750"/>
          <a:ext cx="421005" cy="441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73025</xdr:colOff>
      <xdr:row>5</xdr:row>
      <xdr:rowOff>182245</xdr:rowOff>
    </xdr:from>
    <xdr:to>
      <xdr:col>3</xdr:col>
      <xdr:colOff>610235</xdr:colOff>
      <xdr:row>8</xdr:row>
      <xdr:rowOff>519430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025" y="2296795"/>
          <a:ext cx="2070735" cy="2245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55880</xdr:colOff>
      <xdr:row>97</xdr:row>
      <xdr:rowOff>85090</xdr:rowOff>
    </xdr:from>
    <xdr:to>
      <xdr:col>16</xdr:col>
      <xdr:colOff>494030</xdr:colOff>
      <xdr:row>97</xdr:row>
      <xdr:rowOff>302408</xdr:rowOff>
    </xdr:to>
    <xdr:pic>
      <xdr:nvPicPr>
        <xdr:cNvPr id="168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56855" y="5703633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77470</xdr:colOff>
      <xdr:row>49</xdr:row>
      <xdr:rowOff>94615</xdr:rowOff>
    </xdr:from>
    <xdr:to>
      <xdr:col>16</xdr:col>
      <xdr:colOff>390525</xdr:colOff>
      <xdr:row>49</xdr:row>
      <xdr:rowOff>433070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878445" y="28581985"/>
          <a:ext cx="31305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105410</xdr:colOff>
      <xdr:row>54</xdr:row>
      <xdr:rowOff>60325</xdr:rowOff>
    </xdr:from>
    <xdr:to>
      <xdr:col>16</xdr:col>
      <xdr:colOff>451485</xdr:colOff>
      <xdr:row>54</xdr:row>
      <xdr:rowOff>386715</xdr:rowOff>
    </xdr:to>
    <xdr:pic>
      <xdr:nvPicPr>
        <xdr:cNvPr id="170" name="图片 16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7906385" y="31084520"/>
          <a:ext cx="3460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57785</xdr:colOff>
      <xdr:row>53</xdr:row>
      <xdr:rowOff>93980</xdr:rowOff>
    </xdr:from>
    <xdr:to>
      <xdr:col>16</xdr:col>
      <xdr:colOff>478155</xdr:colOff>
      <xdr:row>53</xdr:row>
      <xdr:rowOff>367665</xdr:rowOff>
    </xdr:to>
    <xdr:pic>
      <xdr:nvPicPr>
        <xdr:cNvPr id="171" name="图片 170" descr="微信图片_20191204142201"/>
        <xdr:cNvPicPr>
          <a:picLocks noChangeAspect="1"/>
        </xdr:cNvPicPr>
      </xdr:nvPicPr>
      <xdr:blipFill>
        <a:blip r:embed="rId4" cstate="print"/>
        <a:srcRect l="10605" r="14953" b="14752"/>
        <a:stretch>
          <a:fillRect/>
        </a:stretch>
      </xdr:blipFill>
      <xdr:spPr>
        <a:xfrm>
          <a:off x="7858760" y="3061081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49530</xdr:colOff>
      <xdr:row>76</xdr:row>
      <xdr:rowOff>79375</xdr:rowOff>
    </xdr:from>
    <xdr:to>
      <xdr:col>16</xdr:col>
      <xdr:colOff>478155</xdr:colOff>
      <xdr:row>76</xdr:row>
      <xdr:rowOff>390525</xdr:rowOff>
    </xdr:to>
    <xdr:pic>
      <xdr:nvPicPr>
        <xdr:cNvPr id="172" name="Picture 1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850505" y="4372927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80645</xdr:colOff>
      <xdr:row>69</xdr:row>
      <xdr:rowOff>106045</xdr:rowOff>
    </xdr:from>
    <xdr:to>
      <xdr:col>16</xdr:col>
      <xdr:colOff>518795</xdr:colOff>
      <xdr:row>69</xdr:row>
      <xdr:rowOff>323215</xdr:rowOff>
    </xdr:to>
    <xdr:pic>
      <xdr:nvPicPr>
        <xdr:cNvPr id="173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81620" y="4020439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105410</xdr:colOff>
      <xdr:row>74</xdr:row>
      <xdr:rowOff>128905</xdr:rowOff>
    </xdr:from>
    <xdr:to>
      <xdr:col>16</xdr:col>
      <xdr:colOff>494030</xdr:colOff>
      <xdr:row>74</xdr:row>
      <xdr:rowOff>476885</xdr:rowOff>
    </xdr:to>
    <xdr:pic>
      <xdr:nvPicPr>
        <xdr:cNvPr id="174" name="图片 173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7906385" y="42764075"/>
          <a:ext cx="38862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123190</xdr:colOff>
      <xdr:row>117</xdr:row>
      <xdr:rowOff>127000</xdr:rowOff>
    </xdr:from>
    <xdr:to>
      <xdr:col>16</xdr:col>
      <xdr:colOff>394335</xdr:colOff>
      <xdr:row>117</xdr:row>
      <xdr:rowOff>378460</xdr:rowOff>
    </xdr:to>
    <xdr:pic>
      <xdr:nvPicPr>
        <xdr:cNvPr id="175" name="Picture 2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924165" y="6722554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93345</xdr:colOff>
      <xdr:row>116</xdr:row>
      <xdr:rowOff>81280</xdr:rowOff>
    </xdr:from>
    <xdr:to>
      <xdr:col>16</xdr:col>
      <xdr:colOff>407670</xdr:colOff>
      <xdr:row>116</xdr:row>
      <xdr:rowOff>411480</xdr:rowOff>
    </xdr:to>
    <xdr:pic>
      <xdr:nvPicPr>
        <xdr:cNvPr id="176" name="图片 175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7894320" y="66672460"/>
          <a:ext cx="314325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115</xdr:row>
      <xdr:rowOff>27305</xdr:rowOff>
    </xdr:from>
    <xdr:to>
      <xdr:col>16</xdr:col>
      <xdr:colOff>377825</xdr:colOff>
      <xdr:row>115</xdr:row>
      <xdr:rowOff>493395</xdr:rowOff>
    </xdr:to>
    <xdr:pic>
      <xdr:nvPicPr>
        <xdr:cNvPr id="177" name="图片 176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7894320" y="66111120"/>
          <a:ext cx="28448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224790</xdr:colOff>
      <xdr:row>33</xdr:row>
      <xdr:rowOff>31115</xdr:rowOff>
    </xdr:from>
    <xdr:to>
      <xdr:col>16</xdr:col>
      <xdr:colOff>300990</xdr:colOff>
      <xdr:row>33</xdr:row>
      <xdr:rowOff>490855</xdr:rowOff>
    </xdr:to>
    <xdr:pic>
      <xdr:nvPicPr>
        <xdr:cNvPr id="178" name="图片 177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8025765" y="20400645"/>
          <a:ext cx="7620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71120</xdr:colOff>
      <xdr:row>38</xdr:row>
      <xdr:rowOff>25400</xdr:rowOff>
    </xdr:from>
    <xdr:to>
      <xdr:col>16</xdr:col>
      <xdr:colOff>508635</xdr:colOff>
      <xdr:row>38</xdr:row>
      <xdr:rowOff>429895</xdr:rowOff>
    </xdr:to>
    <xdr:pic>
      <xdr:nvPicPr>
        <xdr:cNvPr id="179" name="图片 178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872095" y="22931755"/>
          <a:ext cx="437515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57785</xdr:colOff>
      <xdr:row>48</xdr:row>
      <xdr:rowOff>63500</xdr:rowOff>
    </xdr:from>
    <xdr:to>
      <xdr:col>16</xdr:col>
      <xdr:colOff>480060</xdr:colOff>
      <xdr:row>48</xdr:row>
      <xdr:rowOff>422275</xdr:rowOff>
    </xdr:to>
    <xdr:pic>
      <xdr:nvPicPr>
        <xdr:cNvPr id="180" name="图片 179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7858760" y="2804350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80010</xdr:colOff>
      <xdr:row>52</xdr:row>
      <xdr:rowOff>105410</xdr:rowOff>
    </xdr:from>
    <xdr:to>
      <xdr:col>16</xdr:col>
      <xdr:colOff>456565</xdr:colOff>
      <xdr:row>52</xdr:row>
      <xdr:rowOff>372745</xdr:rowOff>
    </xdr:to>
    <xdr:pic>
      <xdr:nvPicPr>
        <xdr:cNvPr id="181" name="图片 180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7880985" y="3011487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110490</xdr:colOff>
      <xdr:row>50</xdr:row>
      <xdr:rowOff>104775</xdr:rowOff>
    </xdr:from>
    <xdr:to>
      <xdr:col>16</xdr:col>
      <xdr:colOff>461010</xdr:colOff>
      <xdr:row>50</xdr:row>
      <xdr:rowOff>401320</xdr:rowOff>
    </xdr:to>
    <xdr:pic>
      <xdr:nvPicPr>
        <xdr:cNvPr id="182" name="图片 181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7911465" y="29099510"/>
          <a:ext cx="35052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79375</xdr:colOff>
      <xdr:row>51</xdr:row>
      <xdr:rowOff>73660</xdr:rowOff>
    </xdr:from>
    <xdr:to>
      <xdr:col>16</xdr:col>
      <xdr:colOff>433070</xdr:colOff>
      <xdr:row>51</xdr:row>
      <xdr:rowOff>372745</xdr:rowOff>
    </xdr:to>
    <xdr:pic>
      <xdr:nvPicPr>
        <xdr:cNvPr id="183" name="图片 182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7880350" y="29575760"/>
          <a:ext cx="35369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67</xdr:row>
      <xdr:rowOff>88900</xdr:rowOff>
    </xdr:from>
    <xdr:to>
      <xdr:col>16</xdr:col>
      <xdr:colOff>457200</xdr:colOff>
      <xdr:row>67</xdr:row>
      <xdr:rowOff>469900</xdr:rowOff>
    </xdr:to>
    <xdr:pic>
      <xdr:nvPicPr>
        <xdr:cNvPr id="184" name="图片 183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15275" y="39172515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68</xdr:row>
      <xdr:rowOff>73025</xdr:rowOff>
    </xdr:from>
    <xdr:to>
      <xdr:col>16</xdr:col>
      <xdr:colOff>488950</xdr:colOff>
      <xdr:row>68</xdr:row>
      <xdr:rowOff>454025</xdr:rowOff>
    </xdr:to>
    <xdr:pic>
      <xdr:nvPicPr>
        <xdr:cNvPr id="185" name="图片 184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47025" y="39664005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41</xdr:row>
      <xdr:rowOff>107315</xdr:rowOff>
    </xdr:from>
    <xdr:to>
      <xdr:col>16</xdr:col>
      <xdr:colOff>379725</xdr:colOff>
      <xdr:row>41</xdr:row>
      <xdr:rowOff>408382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990840" y="2453576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67310</xdr:colOff>
      <xdr:row>48</xdr:row>
      <xdr:rowOff>73025</xdr:rowOff>
    </xdr:from>
    <xdr:to>
      <xdr:col>16</xdr:col>
      <xdr:colOff>489585</xdr:colOff>
      <xdr:row>48</xdr:row>
      <xdr:rowOff>431800</xdr:rowOff>
    </xdr:to>
    <xdr:pic>
      <xdr:nvPicPr>
        <xdr:cNvPr id="187" name="图片 186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7868285" y="2805303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156845</xdr:colOff>
      <xdr:row>45</xdr:row>
      <xdr:rowOff>99060</xdr:rowOff>
    </xdr:from>
    <xdr:to>
      <xdr:col>16</xdr:col>
      <xdr:colOff>473075</xdr:colOff>
      <xdr:row>45</xdr:row>
      <xdr:rowOff>488315</xdr:rowOff>
    </xdr:to>
    <xdr:pic>
      <xdr:nvPicPr>
        <xdr:cNvPr id="188" name="图片 187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7957820" y="26556970"/>
          <a:ext cx="31623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118110</xdr:colOff>
      <xdr:row>46</xdr:row>
      <xdr:rowOff>57150</xdr:rowOff>
    </xdr:from>
    <xdr:to>
      <xdr:col>16</xdr:col>
      <xdr:colOff>457835</xdr:colOff>
      <xdr:row>46</xdr:row>
      <xdr:rowOff>464185</xdr:rowOff>
    </xdr:to>
    <xdr:pic>
      <xdr:nvPicPr>
        <xdr:cNvPr id="189" name="图片 188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7919085" y="27022425"/>
          <a:ext cx="33972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75</xdr:row>
      <xdr:rowOff>107950</xdr:rowOff>
    </xdr:from>
    <xdr:to>
      <xdr:col>16</xdr:col>
      <xdr:colOff>478790</xdr:colOff>
      <xdr:row>75</xdr:row>
      <xdr:rowOff>422910</xdr:rowOff>
    </xdr:to>
    <xdr:pic>
      <xdr:nvPicPr>
        <xdr:cNvPr id="190" name="图片 189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7953375" y="43250485"/>
          <a:ext cx="32639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95</xdr:row>
      <xdr:rowOff>165100</xdr:rowOff>
    </xdr:from>
    <xdr:to>
      <xdr:col>16</xdr:col>
      <xdr:colOff>495300</xdr:colOff>
      <xdr:row>95</xdr:row>
      <xdr:rowOff>435610</xdr:rowOff>
    </xdr:to>
    <xdr:pic>
      <xdr:nvPicPr>
        <xdr:cNvPr id="191" name="图片 19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7650" y="5610161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94</xdr:row>
      <xdr:rowOff>193675</xdr:rowOff>
    </xdr:from>
    <xdr:to>
      <xdr:col>16</xdr:col>
      <xdr:colOff>504825</xdr:colOff>
      <xdr:row>94</xdr:row>
      <xdr:rowOff>464185</xdr:rowOff>
    </xdr:to>
    <xdr:pic>
      <xdr:nvPicPr>
        <xdr:cNvPr id="192" name="图片 191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77175" y="5562282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87</xdr:row>
      <xdr:rowOff>136525</xdr:rowOff>
    </xdr:from>
    <xdr:to>
      <xdr:col>16</xdr:col>
      <xdr:colOff>495300</xdr:colOff>
      <xdr:row>87</xdr:row>
      <xdr:rowOff>407035</xdr:rowOff>
    </xdr:to>
    <xdr:pic>
      <xdr:nvPicPr>
        <xdr:cNvPr id="193" name="图片 192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7650" y="5069078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50800</xdr:colOff>
      <xdr:row>86</xdr:row>
      <xdr:rowOff>82550</xdr:rowOff>
    </xdr:from>
    <xdr:to>
      <xdr:col>16</xdr:col>
      <xdr:colOff>479425</xdr:colOff>
      <xdr:row>86</xdr:row>
      <xdr:rowOff>353060</xdr:rowOff>
    </xdr:to>
    <xdr:pic>
      <xdr:nvPicPr>
        <xdr:cNvPr id="194" name="图片 193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1775" y="5012944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63500</xdr:colOff>
      <xdr:row>79</xdr:row>
      <xdr:rowOff>95250</xdr:rowOff>
    </xdr:from>
    <xdr:to>
      <xdr:col>16</xdr:col>
      <xdr:colOff>492125</xdr:colOff>
      <xdr:row>79</xdr:row>
      <xdr:rowOff>365760</xdr:rowOff>
    </xdr:to>
    <xdr:pic>
      <xdr:nvPicPr>
        <xdr:cNvPr id="195" name="图片 19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4475" y="4526724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78</xdr:row>
      <xdr:rowOff>98425</xdr:rowOff>
    </xdr:from>
    <xdr:to>
      <xdr:col>16</xdr:col>
      <xdr:colOff>504825</xdr:colOff>
      <xdr:row>78</xdr:row>
      <xdr:rowOff>368935</xdr:rowOff>
    </xdr:to>
    <xdr:pic>
      <xdr:nvPicPr>
        <xdr:cNvPr id="196" name="图片 195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77175" y="4476305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37</xdr:row>
      <xdr:rowOff>288925</xdr:rowOff>
    </xdr:from>
    <xdr:to>
      <xdr:col>16</xdr:col>
      <xdr:colOff>533400</xdr:colOff>
      <xdr:row>37</xdr:row>
      <xdr:rowOff>386715</xdr:rowOff>
    </xdr:to>
    <xdr:pic>
      <xdr:nvPicPr>
        <xdr:cNvPr id="197" name="图片 196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7839075" y="22687915"/>
          <a:ext cx="49530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61</xdr:row>
      <xdr:rowOff>44450</xdr:rowOff>
    </xdr:from>
    <xdr:to>
      <xdr:col>16</xdr:col>
      <xdr:colOff>450850</xdr:colOff>
      <xdr:row>61</xdr:row>
      <xdr:rowOff>425450</xdr:rowOff>
    </xdr:to>
    <xdr:pic>
      <xdr:nvPicPr>
        <xdr:cNvPr id="198" name="图片 197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08925" y="34760535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59</xdr:row>
      <xdr:rowOff>47625</xdr:rowOff>
    </xdr:from>
    <xdr:to>
      <xdr:col>16</xdr:col>
      <xdr:colOff>444500</xdr:colOff>
      <xdr:row>59</xdr:row>
      <xdr:rowOff>428625</xdr:rowOff>
    </xdr:to>
    <xdr:pic>
      <xdr:nvPicPr>
        <xdr:cNvPr id="199" name="图片 198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02575" y="33748980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102</xdr:row>
      <xdr:rowOff>50800</xdr:rowOff>
    </xdr:from>
    <xdr:to>
      <xdr:col>16</xdr:col>
      <xdr:colOff>361950</xdr:colOff>
      <xdr:row>102</xdr:row>
      <xdr:rowOff>423545</xdr:rowOff>
    </xdr:to>
    <xdr:pic>
      <xdr:nvPicPr>
        <xdr:cNvPr id="200" name="图片 199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7924800" y="59538870"/>
          <a:ext cx="23812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103</xdr:row>
      <xdr:rowOff>127000</xdr:rowOff>
    </xdr:from>
    <xdr:to>
      <xdr:col>16</xdr:col>
      <xdr:colOff>514985</xdr:colOff>
      <xdr:row>103</xdr:row>
      <xdr:rowOff>431800</xdr:rowOff>
    </xdr:to>
    <xdr:pic>
      <xdr:nvPicPr>
        <xdr:cNvPr id="201" name="图片 200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7858125" y="60122435"/>
          <a:ext cx="45783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47625</xdr:colOff>
      <xdr:row>104</xdr:row>
      <xdr:rowOff>155575</xdr:rowOff>
    </xdr:from>
    <xdr:to>
      <xdr:col>16</xdr:col>
      <xdr:colOff>559435</xdr:colOff>
      <xdr:row>104</xdr:row>
      <xdr:rowOff>383540</xdr:rowOff>
    </xdr:to>
    <xdr:pic>
      <xdr:nvPicPr>
        <xdr:cNvPr id="202" name="图片 201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7848600" y="60658375"/>
          <a:ext cx="5118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105</xdr:row>
      <xdr:rowOff>69850</xdr:rowOff>
    </xdr:from>
    <xdr:to>
      <xdr:col>16</xdr:col>
      <xdr:colOff>523875</xdr:colOff>
      <xdr:row>105</xdr:row>
      <xdr:rowOff>488950</xdr:rowOff>
    </xdr:to>
    <xdr:pic>
      <xdr:nvPicPr>
        <xdr:cNvPr id="203" name="图片 202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7858125" y="61080015"/>
          <a:ext cx="4667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85725</xdr:colOff>
      <xdr:row>106</xdr:row>
      <xdr:rowOff>79375</xdr:rowOff>
    </xdr:from>
    <xdr:to>
      <xdr:col>16</xdr:col>
      <xdr:colOff>554990</xdr:colOff>
      <xdr:row>106</xdr:row>
      <xdr:rowOff>432435</xdr:rowOff>
    </xdr:to>
    <xdr:pic>
      <xdr:nvPicPr>
        <xdr:cNvPr id="204" name="图片 203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7886700" y="61596905"/>
          <a:ext cx="46926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161925</xdr:colOff>
      <xdr:row>107</xdr:row>
      <xdr:rowOff>22225</xdr:rowOff>
    </xdr:from>
    <xdr:to>
      <xdr:col>16</xdr:col>
      <xdr:colOff>524510</xdr:colOff>
      <xdr:row>107</xdr:row>
      <xdr:rowOff>471170</xdr:rowOff>
    </xdr:to>
    <xdr:pic>
      <xdr:nvPicPr>
        <xdr:cNvPr id="205" name="图片 204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7962900" y="62047120"/>
          <a:ext cx="36258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19050</xdr:colOff>
      <xdr:row>108</xdr:row>
      <xdr:rowOff>69850</xdr:rowOff>
    </xdr:from>
    <xdr:to>
      <xdr:col>16</xdr:col>
      <xdr:colOff>515620</xdr:colOff>
      <xdr:row>108</xdr:row>
      <xdr:rowOff>460375</xdr:rowOff>
    </xdr:to>
    <xdr:pic>
      <xdr:nvPicPr>
        <xdr:cNvPr id="206" name="图片 205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7820025" y="62602110"/>
          <a:ext cx="49657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47625</xdr:colOff>
      <xdr:row>110</xdr:row>
      <xdr:rowOff>212725</xdr:rowOff>
    </xdr:from>
    <xdr:to>
      <xdr:col>16</xdr:col>
      <xdr:colOff>524510</xdr:colOff>
      <xdr:row>110</xdr:row>
      <xdr:rowOff>292100</xdr:rowOff>
    </xdr:to>
    <xdr:pic>
      <xdr:nvPicPr>
        <xdr:cNvPr id="207" name="图片 206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7848600" y="63759715"/>
          <a:ext cx="476885" cy="7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47</xdr:row>
      <xdr:rowOff>50800</xdr:rowOff>
    </xdr:from>
    <xdr:to>
      <xdr:col>16</xdr:col>
      <xdr:colOff>512445</xdr:colOff>
      <xdr:row>47</xdr:row>
      <xdr:rowOff>425450</xdr:rowOff>
    </xdr:to>
    <xdr:pic>
      <xdr:nvPicPr>
        <xdr:cNvPr id="208" name="图片 207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7905750" y="27523440"/>
          <a:ext cx="407670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19050</xdr:colOff>
      <xdr:row>34</xdr:row>
      <xdr:rowOff>212725</xdr:rowOff>
    </xdr:from>
    <xdr:to>
      <xdr:col>16</xdr:col>
      <xdr:colOff>523875</xdr:colOff>
      <xdr:row>34</xdr:row>
      <xdr:rowOff>294640</xdr:rowOff>
    </xdr:to>
    <xdr:pic>
      <xdr:nvPicPr>
        <xdr:cNvPr id="209" name="图片 208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7820025" y="21089620"/>
          <a:ext cx="50482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227965</xdr:colOff>
      <xdr:row>35</xdr:row>
      <xdr:rowOff>31115</xdr:rowOff>
    </xdr:from>
    <xdr:to>
      <xdr:col>16</xdr:col>
      <xdr:colOff>374015</xdr:colOff>
      <xdr:row>35</xdr:row>
      <xdr:rowOff>495935</xdr:rowOff>
    </xdr:to>
    <xdr:pic>
      <xdr:nvPicPr>
        <xdr:cNvPr id="210" name="图片 209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8028940" y="21415375"/>
          <a:ext cx="14605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36</xdr:row>
      <xdr:rowOff>222250</xdr:rowOff>
    </xdr:from>
    <xdr:to>
      <xdr:col>16</xdr:col>
      <xdr:colOff>524510</xdr:colOff>
      <xdr:row>36</xdr:row>
      <xdr:rowOff>301625</xdr:rowOff>
    </xdr:to>
    <xdr:pic>
      <xdr:nvPicPr>
        <xdr:cNvPr id="211" name="图片 210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7839075" y="22113875"/>
          <a:ext cx="486410" cy="7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47625</xdr:colOff>
      <xdr:row>31</xdr:row>
      <xdr:rowOff>31750</xdr:rowOff>
    </xdr:from>
    <xdr:to>
      <xdr:col>16</xdr:col>
      <xdr:colOff>490855</xdr:colOff>
      <xdr:row>31</xdr:row>
      <xdr:rowOff>403860</xdr:rowOff>
    </xdr:to>
    <xdr:pic>
      <xdr:nvPicPr>
        <xdr:cNvPr id="212" name="图片 211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7848600" y="19386550"/>
          <a:ext cx="44323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32</xdr:row>
      <xdr:rowOff>50800</xdr:rowOff>
    </xdr:from>
    <xdr:to>
      <xdr:col>16</xdr:col>
      <xdr:colOff>516890</xdr:colOff>
      <xdr:row>32</xdr:row>
      <xdr:rowOff>457835</xdr:rowOff>
    </xdr:to>
    <xdr:pic>
      <xdr:nvPicPr>
        <xdr:cNvPr id="213" name="图片 212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7877175" y="19912965"/>
          <a:ext cx="44069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47625</xdr:colOff>
      <xdr:row>96</xdr:row>
      <xdr:rowOff>136525</xdr:rowOff>
    </xdr:from>
    <xdr:to>
      <xdr:col>16</xdr:col>
      <xdr:colOff>485775</xdr:colOff>
      <xdr:row>96</xdr:row>
      <xdr:rowOff>353695</xdr:rowOff>
    </xdr:to>
    <xdr:pic>
      <xdr:nvPicPr>
        <xdr:cNvPr id="214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48600" y="5658040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71120</xdr:colOff>
      <xdr:row>39</xdr:row>
      <xdr:rowOff>25400</xdr:rowOff>
    </xdr:from>
    <xdr:to>
      <xdr:col>16</xdr:col>
      <xdr:colOff>508635</xdr:colOff>
      <xdr:row>39</xdr:row>
      <xdr:rowOff>429895</xdr:rowOff>
    </xdr:to>
    <xdr:pic>
      <xdr:nvPicPr>
        <xdr:cNvPr id="215" name="图片 214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872095" y="23439120"/>
          <a:ext cx="437515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182245</xdr:colOff>
      <xdr:row>44</xdr:row>
      <xdr:rowOff>31115</xdr:rowOff>
    </xdr:from>
    <xdr:to>
      <xdr:col>16</xdr:col>
      <xdr:colOff>347980</xdr:colOff>
      <xdr:row>44</xdr:row>
      <xdr:rowOff>503555</xdr:rowOff>
    </xdr:to>
    <xdr:pic>
      <xdr:nvPicPr>
        <xdr:cNvPr id="216" name="图片 215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7983220" y="25981660"/>
          <a:ext cx="165735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17</xdr:row>
      <xdr:rowOff>50800</xdr:rowOff>
    </xdr:from>
    <xdr:to>
      <xdr:col>16</xdr:col>
      <xdr:colOff>492760</xdr:colOff>
      <xdr:row>17</xdr:row>
      <xdr:rowOff>409575</xdr:rowOff>
    </xdr:to>
    <xdr:pic>
      <xdr:nvPicPr>
        <xdr:cNvPr id="217" name="图片 216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67650" y="9655810"/>
          <a:ext cx="42608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69850</xdr:colOff>
      <xdr:row>18</xdr:row>
      <xdr:rowOff>25400</xdr:rowOff>
    </xdr:from>
    <xdr:to>
      <xdr:col>16</xdr:col>
      <xdr:colOff>495935</xdr:colOff>
      <xdr:row>18</xdr:row>
      <xdr:rowOff>384175</xdr:rowOff>
    </xdr:to>
    <xdr:pic>
      <xdr:nvPicPr>
        <xdr:cNvPr id="218" name="图片 217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70825" y="10137775"/>
          <a:ext cx="42608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133350</xdr:colOff>
      <xdr:row>24</xdr:row>
      <xdr:rowOff>50800</xdr:rowOff>
    </xdr:from>
    <xdr:to>
      <xdr:col>16</xdr:col>
      <xdr:colOff>553085</xdr:colOff>
      <xdr:row>24</xdr:row>
      <xdr:rowOff>403860</xdr:rowOff>
    </xdr:to>
    <xdr:pic>
      <xdr:nvPicPr>
        <xdr:cNvPr id="219" name="图片 218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7934325" y="14530705"/>
          <a:ext cx="41973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74295</xdr:colOff>
      <xdr:row>25</xdr:row>
      <xdr:rowOff>84455</xdr:rowOff>
    </xdr:from>
    <xdr:to>
      <xdr:col>16</xdr:col>
      <xdr:colOff>478790</xdr:colOff>
      <xdr:row>25</xdr:row>
      <xdr:rowOff>464185</xdr:rowOff>
    </xdr:to>
    <xdr:pic>
      <xdr:nvPicPr>
        <xdr:cNvPr id="220" name="图片 219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7875270" y="15071725"/>
          <a:ext cx="40449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69215</xdr:colOff>
      <xdr:row>100</xdr:row>
      <xdr:rowOff>115570</xdr:rowOff>
    </xdr:from>
    <xdr:to>
      <xdr:col>16</xdr:col>
      <xdr:colOff>442246</xdr:colOff>
      <xdr:row>100</xdr:row>
      <xdr:rowOff>344170</xdr:rowOff>
    </xdr:to>
    <xdr:pic>
      <xdr:nvPicPr>
        <xdr:cNvPr id="221" name="Picture 4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7870190" y="58588910"/>
          <a:ext cx="37274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</xdr:colOff>
      <xdr:row>98</xdr:row>
      <xdr:rowOff>231775</xdr:rowOff>
    </xdr:from>
    <xdr:to>
      <xdr:col>16</xdr:col>
      <xdr:colOff>552450</xdr:colOff>
      <xdr:row>98</xdr:row>
      <xdr:rowOff>358775</xdr:rowOff>
    </xdr:to>
    <xdr:pic>
      <xdr:nvPicPr>
        <xdr:cNvPr id="222" name="图片 221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7810500" y="57690385"/>
          <a:ext cx="542925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30480</xdr:colOff>
      <xdr:row>70</xdr:row>
      <xdr:rowOff>168910</xdr:rowOff>
    </xdr:from>
    <xdr:to>
      <xdr:col>16</xdr:col>
      <xdr:colOff>525780</xdr:colOff>
      <xdr:row>70</xdr:row>
      <xdr:rowOff>334010</xdr:rowOff>
    </xdr:to>
    <xdr:pic>
      <xdr:nvPicPr>
        <xdr:cNvPr id="223" name="Picture 2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7831455" y="40774620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133350</xdr:colOff>
      <xdr:row>72</xdr:row>
      <xdr:rowOff>88900</xdr:rowOff>
    </xdr:from>
    <xdr:to>
      <xdr:col>16</xdr:col>
      <xdr:colOff>476250</xdr:colOff>
      <xdr:row>72</xdr:row>
      <xdr:rowOff>469900</xdr:rowOff>
    </xdr:to>
    <xdr:pic>
      <xdr:nvPicPr>
        <xdr:cNvPr id="224" name="图片 223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34325" y="41709340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19050</xdr:colOff>
      <xdr:row>71</xdr:row>
      <xdr:rowOff>212725</xdr:rowOff>
    </xdr:from>
    <xdr:to>
      <xdr:col>17</xdr:col>
      <xdr:colOff>0</xdr:colOff>
      <xdr:row>71</xdr:row>
      <xdr:rowOff>334645</xdr:rowOff>
    </xdr:to>
    <xdr:pic>
      <xdr:nvPicPr>
        <xdr:cNvPr id="225" name="图片 224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7820025" y="41325800"/>
          <a:ext cx="54292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</xdr:colOff>
      <xdr:row>99</xdr:row>
      <xdr:rowOff>231775</xdr:rowOff>
    </xdr:from>
    <xdr:to>
      <xdr:col>16</xdr:col>
      <xdr:colOff>552450</xdr:colOff>
      <xdr:row>99</xdr:row>
      <xdr:rowOff>358775</xdr:rowOff>
    </xdr:to>
    <xdr:pic>
      <xdr:nvPicPr>
        <xdr:cNvPr id="226" name="图片 225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7810500" y="58197750"/>
          <a:ext cx="542925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149860</xdr:colOff>
      <xdr:row>109</xdr:row>
      <xdr:rowOff>43815</xdr:rowOff>
    </xdr:from>
    <xdr:to>
      <xdr:col>16</xdr:col>
      <xdr:colOff>347345</xdr:colOff>
      <xdr:row>109</xdr:row>
      <xdr:rowOff>445770</xdr:rowOff>
    </xdr:to>
    <xdr:pic>
      <xdr:nvPicPr>
        <xdr:cNvPr id="227" name="图片 226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>
          <a:off x="7950835" y="63083440"/>
          <a:ext cx="19748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36195</xdr:colOff>
      <xdr:row>101</xdr:row>
      <xdr:rowOff>158115</xdr:rowOff>
    </xdr:from>
    <xdr:to>
      <xdr:col>17</xdr:col>
      <xdr:colOff>5715</xdr:colOff>
      <xdr:row>101</xdr:row>
      <xdr:rowOff>468630</xdr:rowOff>
    </xdr:to>
    <xdr:pic>
      <xdr:nvPicPr>
        <xdr:cNvPr id="228" name="图片 227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>
          <a:off x="7837170" y="59138820"/>
          <a:ext cx="5314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35560</xdr:colOff>
      <xdr:row>9</xdr:row>
      <xdr:rowOff>19050</xdr:rowOff>
    </xdr:from>
    <xdr:to>
      <xdr:col>16</xdr:col>
      <xdr:colOff>402590</xdr:colOff>
      <xdr:row>9</xdr:row>
      <xdr:rowOff>457200</xdr:rowOff>
    </xdr:to>
    <xdr:pic>
      <xdr:nvPicPr>
        <xdr:cNvPr id="229" name="图片 228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836535" y="4215765"/>
          <a:ext cx="36703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87630</xdr:colOff>
      <xdr:row>10</xdr:row>
      <xdr:rowOff>25400</xdr:rowOff>
    </xdr:from>
    <xdr:to>
      <xdr:col>16</xdr:col>
      <xdr:colOff>454660</xdr:colOff>
      <xdr:row>10</xdr:row>
      <xdr:rowOff>463550</xdr:rowOff>
    </xdr:to>
    <xdr:pic>
      <xdr:nvPicPr>
        <xdr:cNvPr id="230" name="图片 229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888605" y="4755515"/>
          <a:ext cx="36703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155575</xdr:colOff>
      <xdr:row>57</xdr:row>
      <xdr:rowOff>109220</xdr:rowOff>
    </xdr:from>
    <xdr:to>
      <xdr:col>16</xdr:col>
      <xdr:colOff>403225</xdr:colOff>
      <xdr:row>57</xdr:row>
      <xdr:rowOff>412115</xdr:rowOff>
    </xdr:to>
    <xdr:pic>
      <xdr:nvPicPr>
        <xdr:cNvPr id="231" name="Picture 16079"/>
        <xdr:cNvPicPr>
          <a:picLocks noChangeAspect="1" noChangeArrowheads="1"/>
        </xdr:cNvPicPr>
      </xdr:nvPicPr>
      <xdr:blipFill>
        <a:blip r:embed="rId47" cstate="print"/>
        <a:srcRect/>
        <a:stretch>
          <a:fillRect/>
        </a:stretch>
      </xdr:blipFill>
      <xdr:spPr>
        <a:xfrm>
          <a:off x="7956550" y="3279584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87587</xdr:colOff>
      <xdr:row>56</xdr:row>
      <xdr:rowOff>131379</xdr:rowOff>
    </xdr:from>
    <xdr:to>
      <xdr:col>16</xdr:col>
      <xdr:colOff>493439</xdr:colOff>
      <xdr:row>56</xdr:row>
      <xdr:rowOff>459828</xdr:rowOff>
    </xdr:to>
    <xdr:pic>
      <xdr:nvPicPr>
        <xdr:cNvPr id="232" name="图片 231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7970" y="32169735"/>
          <a:ext cx="40640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87586</xdr:colOff>
      <xdr:row>55</xdr:row>
      <xdr:rowOff>54741</xdr:rowOff>
    </xdr:from>
    <xdr:to>
      <xdr:col>16</xdr:col>
      <xdr:colOff>533773</xdr:colOff>
      <xdr:row>55</xdr:row>
      <xdr:rowOff>416034</xdr:rowOff>
    </xdr:to>
    <xdr:pic>
      <xdr:nvPicPr>
        <xdr:cNvPr id="233" name="图片 232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7970" y="31586170"/>
          <a:ext cx="446405" cy="36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43794</xdr:colOff>
      <xdr:row>30</xdr:row>
      <xdr:rowOff>32845</xdr:rowOff>
    </xdr:from>
    <xdr:to>
      <xdr:col>16</xdr:col>
      <xdr:colOff>517022</xdr:colOff>
      <xdr:row>30</xdr:row>
      <xdr:rowOff>416034</xdr:rowOff>
    </xdr:to>
    <xdr:pic>
      <xdr:nvPicPr>
        <xdr:cNvPr id="234" name="图片 233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4155" y="18879820"/>
          <a:ext cx="473710" cy="38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262759</xdr:colOff>
      <xdr:row>40</xdr:row>
      <xdr:rowOff>81170</xdr:rowOff>
    </xdr:from>
    <xdr:to>
      <xdr:col>16</xdr:col>
      <xdr:colOff>368518</xdr:colOff>
      <xdr:row>40</xdr:row>
      <xdr:rowOff>447455</xdr:rowOff>
    </xdr:to>
    <xdr:pic>
      <xdr:nvPicPr>
        <xdr:cNvPr id="235" name="图片 234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3230" y="24001730"/>
          <a:ext cx="10604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109483</xdr:colOff>
      <xdr:row>42</xdr:row>
      <xdr:rowOff>54742</xdr:rowOff>
    </xdr:from>
    <xdr:to>
      <xdr:col>16</xdr:col>
      <xdr:colOff>426983</xdr:colOff>
      <xdr:row>42</xdr:row>
      <xdr:rowOff>469872</xdr:rowOff>
    </xdr:to>
    <xdr:pic>
      <xdr:nvPicPr>
        <xdr:cNvPr id="236" name="图片 23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0195" y="24990425"/>
          <a:ext cx="317500" cy="414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87586</xdr:colOff>
      <xdr:row>43</xdr:row>
      <xdr:rowOff>109482</xdr:rowOff>
    </xdr:from>
    <xdr:to>
      <xdr:col>16</xdr:col>
      <xdr:colOff>436201</xdr:colOff>
      <xdr:row>43</xdr:row>
      <xdr:rowOff>466987</xdr:rowOff>
    </xdr:to>
    <xdr:pic>
      <xdr:nvPicPr>
        <xdr:cNvPr id="237" name="图片 236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>
          <a:off x="7887970" y="25552400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54743</xdr:colOff>
      <xdr:row>58</xdr:row>
      <xdr:rowOff>109482</xdr:rowOff>
    </xdr:from>
    <xdr:to>
      <xdr:col>16</xdr:col>
      <xdr:colOff>465905</xdr:colOff>
      <xdr:row>58</xdr:row>
      <xdr:rowOff>434351</xdr:rowOff>
    </xdr:to>
    <xdr:pic>
      <xdr:nvPicPr>
        <xdr:cNvPr id="238" name="图片 237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>
          <a:off x="7855585" y="33303210"/>
          <a:ext cx="410845" cy="325120"/>
        </a:xfrm>
        <a:prstGeom prst="rect">
          <a:avLst/>
        </a:prstGeom>
      </xdr:spPr>
    </xdr:pic>
    <xdr:clientData/>
  </xdr:twoCellAnchor>
  <xdr:twoCellAnchor>
    <xdr:from>
      <xdr:col>16</xdr:col>
      <xdr:colOff>66675</xdr:colOff>
      <xdr:row>88</xdr:row>
      <xdr:rowOff>136525</xdr:rowOff>
    </xdr:from>
    <xdr:to>
      <xdr:col>16</xdr:col>
      <xdr:colOff>495300</xdr:colOff>
      <xdr:row>88</xdr:row>
      <xdr:rowOff>407035</xdr:rowOff>
    </xdr:to>
    <xdr:pic>
      <xdr:nvPicPr>
        <xdr:cNvPr id="2" name="图片 1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7650" y="5119814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63500</xdr:colOff>
      <xdr:row>80</xdr:row>
      <xdr:rowOff>95250</xdr:rowOff>
    </xdr:from>
    <xdr:to>
      <xdr:col>16</xdr:col>
      <xdr:colOff>492125</xdr:colOff>
      <xdr:row>80</xdr:row>
      <xdr:rowOff>365760</xdr:rowOff>
    </xdr:to>
    <xdr:pic>
      <xdr:nvPicPr>
        <xdr:cNvPr id="3" name="图片 2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4475" y="4577461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62</xdr:row>
      <xdr:rowOff>44450</xdr:rowOff>
    </xdr:from>
    <xdr:to>
      <xdr:col>16</xdr:col>
      <xdr:colOff>450850</xdr:colOff>
      <xdr:row>62</xdr:row>
      <xdr:rowOff>425450</xdr:rowOff>
    </xdr:to>
    <xdr:pic>
      <xdr:nvPicPr>
        <xdr:cNvPr id="4" name="图片 3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08925" y="35267900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69850</xdr:colOff>
      <xdr:row>19</xdr:row>
      <xdr:rowOff>25400</xdr:rowOff>
    </xdr:from>
    <xdr:to>
      <xdr:col>16</xdr:col>
      <xdr:colOff>495935</xdr:colOff>
      <xdr:row>19</xdr:row>
      <xdr:rowOff>384175</xdr:rowOff>
    </xdr:to>
    <xdr:pic>
      <xdr:nvPicPr>
        <xdr:cNvPr id="5" name="图片 4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70825" y="10645140"/>
          <a:ext cx="42608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87630</xdr:colOff>
      <xdr:row>11</xdr:row>
      <xdr:rowOff>25400</xdr:rowOff>
    </xdr:from>
    <xdr:to>
      <xdr:col>16</xdr:col>
      <xdr:colOff>454660</xdr:colOff>
      <xdr:row>11</xdr:row>
      <xdr:rowOff>463550</xdr:rowOff>
    </xdr:to>
    <xdr:pic>
      <xdr:nvPicPr>
        <xdr:cNvPr id="6" name="图片 5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888605" y="5262880"/>
          <a:ext cx="36703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109855</xdr:colOff>
      <xdr:row>12</xdr:row>
      <xdr:rowOff>450850</xdr:rowOff>
    </xdr:from>
    <xdr:to>
      <xdr:col>16</xdr:col>
      <xdr:colOff>476885</xdr:colOff>
      <xdr:row>12</xdr:row>
      <xdr:rowOff>889000</xdr:rowOff>
    </xdr:to>
    <xdr:pic>
      <xdr:nvPicPr>
        <xdr:cNvPr id="7" name="图片 6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910830" y="6195695"/>
          <a:ext cx="36703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20</xdr:row>
      <xdr:rowOff>629920</xdr:rowOff>
    </xdr:from>
    <xdr:to>
      <xdr:col>16</xdr:col>
      <xdr:colOff>507365</xdr:colOff>
      <xdr:row>20</xdr:row>
      <xdr:rowOff>988695</xdr:rowOff>
    </xdr:to>
    <xdr:pic>
      <xdr:nvPicPr>
        <xdr:cNvPr id="8" name="图片 7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82255" y="11757025"/>
          <a:ext cx="42608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85725</xdr:colOff>
      <xdr:row>26</xdr:row>
      <xdr:rowOff>442595</xdr:rowOff>
    </xdr:from>
    <xdr:to>
      <xdr:col>16</xdr:col>
      <xdr:colOff>490220</xdr:colOff>
      <xdr:row>26</xdr:row>
      <xdr:rowOff>822325</xdr:rowOff>
    </xdr:to>
    <xdr:pic>
      <xdr:nvPicPr>
        <xdr:cNvPr id="9" name="图片 8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7886700" y="15937230"/>
          <a:ext cx="40449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74295</xdr:colOff>
      <xdr:row>63</xdr:row>
      <xdr:rowOff>548005</xdr:rowOff>
    </xdr:from>
    <xdr:to>
      <xdr:col>16</xdr:col>
      <xdr:colOff>417195</xdr:colOff>
      <xdr:row>63</xdr:row>
      <xdr:rowOff>929005</xdr:rowOff>
    </xdr:to>
    <xdr:pic>
      <xdr:nvPicPr>
        <xdr:cNvPr id="10" name="图片 9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875270" y="36278820"/>
          <a:ext cx="3429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74930</xdr:colOff>
      <xdr:row>81</xdr:row>
      <xdr:rowOff>688340</xdr:rowOff>
    </xdr:from>
    <xdr:to>
      <xdr:col>16</xdr:col>
      <xdr:colOff>503555</xdr:colOff>
      <xdr:row>81</xdr:row>
      <xdr:rowOff>958850</xdr:rowOff>
    </xdr:to>
    <xdr:pic>
      <xdr:nvPicPr>
        <xdr:cNvPr id="11" name="图片 1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75905" y="46875065"/>
          <a:ext cx="42862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89</xdr:row>
      <xdr:rowOff>136525</xdr:rowOff>
    </xdr:from>
    <xdr:to>
      <xdr:col>16</xdr:col>
      <xdr:colOff>495300</xdr:colOff>
      <xdr:row>89</xdr:row>
      <xdr:rowOff>407035</xdr:rowOff>
    </xdr:to>
    <xdr:pic>
      <xdr:nvPicPr>
        <xdr:cNvPr id="12" name="图片 11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7650" y="5170551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100330</xdr:colOff>
      <xdr:row>13</xdr:row>
      <xdr:rowOff>310515</xdr:rowOff>
    </xdr:from>
    <xdr:to>
      <xdr:col>16</xdr:col>
      <xdr:colOff>467360</xdr:colOff>
      <xdr:row>13</xdr:row>
      <xdr:rowOff>748665</xdr:rowOff>
    </xdr:to>
    <xdr:pic>
      <xdr:nvPicPr>
        <xdr:cNvPr id="13" name="图片 12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901305" y="6893560"/>
          <a:ext cx="36703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55245</xdr:colOff>
      <xdr:row>21</xdr:row>
      <xdr:rowOff>447040</xdr:rowOff>
    </xdr:from>
    <xdr:to>
      <xdr:col>16</xdr:col>
      <xdr:colOff>481330</xdr:colOff>
      <xdr:row>21</xdr:row>
      <xdr:rowOff>805815</xdr:rowOff>
    </xdr:to>
    <xdr:pic>
      <xdr:nvPicPr>
        <xdr:cNvPr id="14" name="图片 13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56220" y="12412345"/>
          <a:ext cx="42608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85725</xdr:colOff>
      <xdr:row>27</xdr:row>
      <xdr:rowOff>442595</xdr:rowOff>
    </xdr:from>
    <xdr:to>
      <xdr:col>16</xdr:col>
      <xdr:colOff>490220</xdr:colOff>
      <xdr:row>27</xdr:row>
      <xdr:rowOff>822325</xdr:rowOff>
    </xdr:to>
    <xdr:pic>
      <xdr:nvPicPr>
        <xdr:cNvPr id="15" name="图片 14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7886700" y="16775430"/>
          <a:ext cx="40449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64</xdr:row>
      <xdr:rowOff>44450</xdr:rowOff>
    </xdr:from>
    <xdr:to>
      <xdr:col>16</xdr:col>
      <xdr:colOff>450850</xdr:colOff>
      <xdr:row>64</xdr:row>
      <xdr:rowOff>425450</xdr:rowOff>
    </xdr:to>
    <xdr:pic>
      <xdr:nvPicPr>
        <xdr:cNvPr id="16" name="图片 15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08925" y="36613465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63500</xdr:colOff>
      <xdr:row>82</xdr:row>
      <xdr:rowOff>95250</xdr:rowOff>
    </xdr:from>
    <xdr:to>
      <xdr:col>16</xdr:col>
      <xdr:colOff>492125</xdr:colOff>
      <xdr:row>82</xdr:row>
      <xdr:rowOff>365760</xdr:rowOff>
    </xdr:to>
    <xdr:pic>
      <xdr:nvPicPr>
        <xdr:cNvPr id="17" name="图片 16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4475" y="4712017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90</xdr:row>
      <xdr:rowOff>136525</xdr:rowOff>
    </xdr:from>
    <xdr:to>
      <xdr:col>16</xdr:col>
      <xdr:colOff>495300</xdr:colOff>
      <xdr:row>90</xdr:row>
      <xdr:rowOff>407035</xdr:rowOff>
    </xdr:to>
    <xdr:pic>
      <xdr:nvPicPr>
        <xdr:cNvPr id="18" name="图片 17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7650" y="5254371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109855</xdr:colOff>
      <xdr:row>14</xdr:row>
      <xdr:rowOff>450850</xdr:rowOff>
    </xdr:from>
    <xdr:to>
      <xdr:col>16</xdr:col>
      <xdr:colOff>476885</xdr:colOff>
      <xdr:row>14</xdr:row>
      <xdr:rowOff>889000</xdr:rowOff>
    </xdr:to>
    <xdr:pic>
      <xdr:nvPicPr>
        <xdr:cNvPr id="19" name="图片 18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910830" y="7872095"/>
          <a:ext cx="36703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109855</xdr:colOff>
      <xdr:row>15</xdr:row>
      <xdr:rowOff>450850</xdr:rowOff>
    </xdr:from>
    <xdr:to>
      <xdr:col>16</xdr:col>
      <xdr:colOff>476885</xdr:colOff>
      <xdr:row>15</xdr:row>
      <xdr:rowOff>889000</xdr:rowOff>
    </xdr:to>
    <xdr:pic>
      <xdr:nvPicPr>
        <xdr:cNvPr id="21" name="图片 20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910830" y="8710295"/>
          <a:ext cx="36703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22</xdr:row>
      <xdr:rowOff>629920</xdr:rowOff>
    </xdr:from>
    <xdr:to>
      <xdr:col>16</xdr:col>
      <xdr:colOff>507365</xdr:colOff>
      <xdr:row>22</xdr:row>
      <xdr:rowOff>988695</xdr:rowOff>
    </xdr:to>
    <xdr:pic>
      <xdr:nvPicPr>
        <xdr:cNvPr id="22" name="图片 21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82255" y="13433425"/>
          <a:ext cx="42608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55245</xdr:colOff>
      <xdr:row>23</xdr:row>
      <xdr:rowOff>447040</xdr:rowOff>
    </xdr:from>
    <xdr:to>
      <xdr:col>16</xdr:col>
      <xdr:colOff>481330</xdr:colOff>
      <xdr:row>23</xdr:row>
      <xdr:rowOff>805815</xdr:rowOff>
    </xdr:to>
    <xdr:pic>
      <xdr:nvPicPr>
        <xdr:cNvPr id="23" name="图片 22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56220" y="14088745"/>
          <a:ext cx="42608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85725</xdr:colOff>
      <xdr:row>28</xdr:row>
      <xdr:rowOff>442595</xdr:rowOff>
    </xdr:from>
    <xdr:to>
      <xdr:col>16</xdr:col>
      <xdr:colOff>490220</xdr:colOff>
      <xdr:row>28</xdr:row>
      <xdr:rowOff>822325</xdr:rowOff>
    </xdr:to>
    <xdr:pic>
      <xdr:nvPicPr>
        <xdr:cNvPr id="24" name="图片 23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7886700" y="17613630"/>
          <a:ext cx="40449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85725</xdr:colOff>
      <xdr:row>29</xdr:row>
      <xdr:rowOff>442595</xdr:rowOff>
    </xdr:from>
    <xdr:to>
      <xdr:col>16</xdr:col>
      <xdr:colOff>490220</xdr:colOff>
      <xdr:row>29</xdr:row>
      <xdr:rowOff>822325</xdr:rowOff>
    </xdr:to>
    <xdr:pic>
      <xdr:nvPicPr>
        <xdr:cNvPr id="25" name="图片 24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7886700" y="18451830"/>
          <a:ext cx="40449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74295</xdr:colOff>
      <xdr:row>65</xdr:row>
      <xdr:rowOff>548005</xdr:rowOff>
    </xdr:from>
    <xdr:to>
      <xdr:col>16</xdr:col>
      <xdr:colOff>417195</xdr:colOff>
      <xdr:row>65</xdr:row>
      <xdr:rowOff>929005</xdr:rowOff>
    </xdr:to>
    <xdr:pic>
      <xdr:nvPicPr>
        <xdr:cNvPr id="26" name="图片 25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875270" y="37955220"/>
          <a:ext cx="3429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107950</xdr:colOff>
      <xdr:row>66</xdr:row>
      <xdr:rowOff>44450</xdr:rowOff>
    </xdr:from>
    <xdr:to>
      <xdr:col>16</xdr:col>
      <xdr:colOff>450850</xdr:colOff>
      <xdr:row>66</xdr:row>
      <xdr:rowOff>425450</xdr:rowOff>
    </xdr:to>
    <xdr:pic>
      <xdr:nvPicPr>
        <xdr:cNvPr id="27" name="图片 26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08925" y="38289865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74930</xdr:colOff>
      <xdr:row>83</xdr:row>
      <xdr:rowOff>688340</xdr:rowOff>
    </xdr:from>
    <xdr:to>
      <xdr:col>16</xdr:col>
      <xdr:colOff>503555</xdr:colOff>
      <xdr:row>83</xdr:row>
      <xdr:rowOff>958850</xdr:rowOff>
    </xdr:to>
    <xdr:pic>
      <xdr:nvPicPr>
        <xdr:cNvPr id="28" name="图片 27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75905" y="48551465"/>
          <a:ext cx="42862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63500</xdr:colOff>
      <xdr:row>84</xdr:row>
      <xdr:rowOff>95250</xdr:rowOff>
    </xdr:from>
    <xdr:to>
      <xdr:col>16</xdr:col>
      <xdr:colOff>492125</xdr:colOff>
      <xdr:row>84</xdr:row>
      <xdr:rowOff>365760</xdr:rowOff>
    </xdr:to>
    <xdr:pic>
      <xdr:nvPicPr>
        <xdr:cNvPr id="29" name="图片 28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4475" y="4879657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91</xdr:row>
      <xdr:rowOff>136525</xdr:rowOff>
    </xdr:from>
    <xdr:to>
      <xdr:col>16</xdr:col>
      <xdr:colOff>495300</xdr:colOff>
      <xdr:row>91</xdr:row>
      <xdr:rowOff>407035</xdr:rowOff>
    </xdr:to>
    <xdr:pic>
      <xdr:nvPicPr>
        <xdr:cNvPr id="30" name="图片 29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7650" y="5338191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92</xdr:row>
      <xdr:rowOff>136525</xdr:rowOff>
    </xdr:from>
    <xdr:to>
      <xdr:col>16</xdr:col>
      <xdr:colOff>495300</xdr:colOff>
      <xdr:row>92</xdr:row>
      <xdr:rowOff>407035</xdr:rowOff>
    </xdr:to>
    <xdr:pic>
      <xdr:nvPicPr>
        <xdr:cNvPr id="31" name="图片 3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67650" y="5422011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35560</xdr:colOff>
      <xdr:row>8</xdr:row>
      <xdr:rowOff>19050</xdr:rowOff>
    </xdr:from>
    <xdr:to>
      <xdr:col>16</xdr:col>
      <xdr:colOff>402590</xdr:colOff>
      <xdr:row>8</xdr:row>
      <xdr:rowOff>457200</xdr:rowOff>
    </xdr:to>
    <xdr:pic>
      <xdr:nvPicPr>
        <xdr:cNvPr id="102" name="图片 101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7836535" y="3682365"/>
          <a:ext cx="36703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16</xdr:row>
      <xdr:rowOff>50800</xdr:rowOff>
    </xdr:from>
    <xdr:to>
      <xdr:col>16</xdr:col>
      <xdr:colOff>492760</xdr:colOff>
      <xdr:row>16</xdr:row>
      <xdr:rowOff>409575</xdr:rowOff>
    </xdr:to>
    <xdr:pic>
      <xdr:nvPicPr>
        <xdr:cNvPr id="103" name="图片 102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7867650" y="9148445"/>
          <a:ext cx="42608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60</xdr:row>
      <xdr:rowOff>47625</xdr:rowOff>
    </xdr:from>
    <xdr:to>
      <xdr:col>16</xdr:col>
      <xdr:colOff>444500</xdr:colOff>
      <xdr:row>60</xdr:row>
      <xdr:rowOff>428625</xdr:rowOff>
    </xdr:to>
    <xdr:pic>
      <xdr:nvPicPr>
        <xdr:cNvPr id="104" name="图片 103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7902575" y="34256345"/>
          <a:ext cx="342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77</xdr:row>
      <xdr:rowOff>98425</xdr:rowOff>
    </xdr:from>
    <xdr:to>
      <xdr:col>16</xdr:col>
      <xdr:colOff>504825</xdr:colOff>
      <xdr:row>77</xdr:row>
      <xdr:rowOff>368935</xdr:rowOff>
    </xdr:to>
    <xdr:pic>
      <xdr:nvPicPr>
        <xdr:cNvPr id="105" name="图片 10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77175" y="44255690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50800</xdr:colOff>
      <xdr:row>85</xdr:row>
      <xdr:rowOff>82550</xdr:rowOff>
    </xdr:from>
    <xdr:to>
      <xdr:col>16</xdr:col>
      <xdr:colOff>479425</xdr:colOff>
      <xdr:row>85</xdr:row>
      <xdr:rowOff>353060</xdr:rowOff>
    </xdr:to>
    <xdr:pic>
      <xdr:nvPicPr>
        <xdr:cNvPr id="106" name="图片 105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851775" y="4962207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AL143"/>
  <sheetViews>
    <sheetView view="pageBreakPreview" zoomScale="70" zoomScaleNormal="100" topLeftCell="A63" workbookViewId="0">
      <selection activeCell="M85" sqref="M85:O85"/>
    </sheetView>
  </sheetViews>
  <sheetFormatPr defaultColWidth="9" defaultRowHeight="17.25"/>
  <cols>
    <col min="1" max="1" width="3.75" style="131" customWidth="1"/>
    <col min="2" max="2" width="7.625" style="131" customWidth="1"/>
    <col min="3" max="3" width="8.75" style="131" customWidth="1"/>
    <col min="4" max="4" width="9.75" style="131" customWidth="1"/>
    <col min="5" max="5" width="8.75" style="131" customWidth="1"/>
    <col min="6" max="6" width="10.875" style="131" customWidth="1"/>
    <col min="7" max="7" width="26.25" style="131" customWidth="1"/>
    <col min="8" max="8" width="5.875" style="131" customWidth="1"/>
    <col min="9" max="9" width="6.125" style="131" customWidth="1"/>
    <col min="10" max="10" width="15.875" style="131" customWidth="1"/>
    <col min="11" max="11" width="0.125" style="131" customWidth="1"/>
    <col min="12" max="12" width="25.625" style="131" customWidth="1"/>
    <col min="13" max="13" width="10.875" style="131" customWidth="1"/>
    <col min="14" max="14" width="18.5" style="131" customWidth="1"/>
    <col min="15" max="15" width="6.375" style="131" customWidth="1"/>
    <col min="16" max="16" width="5" style="131" customWidth="1"/>
    <col min="17" max="17" width="5.875" style="131" customWidth="1"/>
    <col min="18" max="19" width="7.875" style="131" customWidth="1"/>
    <col min="20" max="20" width="6.125" style="131" customWidth="1"/>
    <col min="21" max="21" width="13.125" style="131" customWidth="1"/>
    <col min="22" max="22" width="32" style="131" customWidth="1"/>
    <col min="23" max="23" width="4.625" style="131" customWidth="1"/>
    <col min="24" max="24" width="8" style="131" customWidth="1"/>
    <col min="25" max="25" width="11.5" style="131" customWidth="1"/>
    <col min="26" max="26" width="11.625" style="131" customWidth="1"/>
    <col min="27" max="27" width="13.125" style="131" customWidth="1"/>
    <col min="28" max="28" width="10" style="131" customWidth="1"/>
    <col min="29" max="29" width="11.25" style="131" customWidth="1"/>
    <col min="30" max="250" width="9" style="131"/>
    <col min="251" max="251" width="3.125" style="131" customWidth="1"/>
    <col min="252" max="252" width="7.625" style="131" customWidth="1"/>
    <col min="253" max="253" width="4.125" style="131" customWidth="1"/>
    <col min="254" max="254" width="17" style="131" customWidth="1"/>
    <col min="255" max="255" width="3.625" style="131" customWidth="1"/>
    <col min="256" max="256" width="9.125" style="131" customWidth="1"/>
    <col min="257" max="257" width="3.625" style="131" customWidth="1"/>
    <col min="258" max="258" width="4.625" style="131" customWidth="1"/>
    <col min="259" max="259" width="9.625" style="131" customWidth="1"/>
    <col min="260" max="260" width="10.125" style="131" customWidth="1"/>
    <col min="261" max="261" width="10.25" style="131" customWidth="1"/>
    <col min="262" max="262" width="4.625" style="131" customWidth="1"/>
    <col min="263" max="263" width="5" style="131" customWidth="1"/>
    <col min="264" max="264" width="11.125" style="131" customWidth="1"/>
    <col min="265" max="265" width="16.125" style="131" customWidth="1"/>
    <col min="266" max="266" width="4.75" style="131" customWidth="1"/>
    <col min="267" max="267" width="3.625" style="131" customWidth="1"/>
    <col min="268" max="268" width="5.125" style="131" customWidth="1"/>
    <col min="269" max="269" width="3.125" style="131" customWidth="1"/>
    <col min="270" max="270" width="4.625" style="131" customWidth="1"/>
    <col min="271" max="271" width="5" style="131" customWidth="1"/>
    <col min="272" max="273" width="9.75" style="131" customWidth="1"/>
    <col min="274" max="275" width="7.875" style="131" customWidth="1"/>
    <col min="276" max="506" width="9" style="131"/>
    <col min="507" max="507" width="3.125" style="131" customWidth="1"/>
    <col min="508" max="508" width="7.625" style="131" customWidth="1"/>
    <col min="509" max="509" width="4.125" style="131" customWidth="1"/>
    <col min="510" max="510" width="17" style="131" customWidth="1"/>
    <col min="511" max="511" width="3.625" style="131" customWidth="1"/>
    <col min="512" max="512" width="9.125" style="131" customWidth="1"/>
    <col min="513" max="513" width="3.625" style="131" customWidth="1"/>
    <col min="514" max="514" width="4.625" style="131" customWidth="1"/>
    <col min="515" max="515" width="9.625" style="131" customWidth="1"/>
    <col min="516" max="516" width="10.125" style="131" customWidth="1"/>
    <col min="517" max="517" width="10.25" style="131" customWidth="1"/>
    <col min="518" max="518" width="4.625" style="131" customWidth="1"/>
    <col min="519" max="519" width="5" style="131" customWidth="1"/>
    <col min="520" max="520" width="11.125" style="131" customWidth="1"/>
    <col min="521" max="521" width="16.125" style="131" customWidth="1"/>
    <col min="522" max="522" width="4.75" style="131" customWidth="1"/>
    <col min="523" max="523" width="3.625" style="131" customWidth="1"/>
    <col min="524" max="524" width="5.125" style="131" customWidth="1"/>
    <col min="525" max="525" width="3.125" style="131" customWidth="1"/>
    <col min="526" max="526" width="4.625" style="131" customWidth="1"/>
    <col min="527" max="527" width="5" style="131" customWidth="1"/>
    <col min="528" max="529" width="9.75" style="131" customWidth="1"/>
    <col min="530" max="531" width="7.875" style="131" customWidth="1"/>
    <col min="532" max="762" width="9" style="131"/>
    <col min="763" max="763" width="3.125" style="131" customWidth="1"/>
    <col min="764" max="764" width="7.625" style="131" customWidth="1"/>
    <col min="765" max="765" width="4.125" style="131" customWidth="1"/>
    <col min="766" max="766" width="17" style="131" customWidth="1"/>
    <col min="767" max="767" width="3.625" style="131" customWidth="1"/>
    <col min="768" max="768" width="9.125" style="131" customWidth="1"/>
    <col min="769" max="769" width="3.625" style="131" customWidth="1"/>
    <col min="770" max="770" width="4.625" style="131" customWidth="1"/>
    <col min="771" max="771" width="9.625" style="131" customWidth="1"/>
    <col min="772" max="772" width="10.125" style="131" customWidth="1"/>
    <col min="773" max="773" width="10.25" style="131" customWidth="1"/>
    <col min="774" max="774" width="4.625" style="131" customWidth="1"/>
    <col min="775" max="775" width="5" style="131" customWidth="1"/>
    <col min="776" max="776" width="11.125" style="131" customWidth="1"/>
    <col min="777" max="777" width="16.125" style="131" customWidth="1"/>
    <col min="778" max="778" width="4.75" style="131" customWidth="1"/>
    <col min="779" max="779" width="3.625" style="131" customWidth="1"/>
    <col min="780" max="780" width="5.125" style="131" customWidth="1"/>
    <col min="781" max="781" width="3.125" style="131" customWidth="1"/>
    <col min="782" max="782" width="4.625" style="131" customWidth="1"/>
    <col min="783" max="783" width="5" style="131" customWidth="1"/>
    <col min="784" max="785" width="9.75" style="131" customWidth="1"/>
    <col min="786" max="787" width="7.875" style="131" customWidth="1"/>
    <col min="788" max="1018" width="9" style="131"/>
    <col min="1019" max="1019" width="3.125" style="131" customWidth="1"/>
    <col min="1020" max="1020" width="7.625" style="131" customWidth="1"/>
    <col min="1021" max="1021" width="4.125" style="131" customWidth="1"/>
    <col min="1022" max="1022" width="17" style="131" customWidth="1"/>
    <col min="1023" max="1023" width="3.625" style="131" customWidth="1"/>
    <col min="1024" max="1024" width="9.125" style="131" customWidth="1"/>
    <col min="1025" max="1025" width="3.625" style="131" customWidth="1"/>
    <col min="1026" max="1026" width="4.625" style="131" customWidth="1"/>
    <col min="1027" max="1027" width="9.625" style="131" customWidth="1"/>
    <col min="1028" max="1028" width="10.125" style="131" customWidth="1"/>
    <col min="1029" max="1029" width="10.25" style="131" customWidth="1"/>
    <col min="1030" max="1030" width="4.625" style="131" customWidth="1"/>
    <col min="1031" max="1031" width="5" style="131" customWidth="1"/>
    <col min="1032" max="1032" width="11.125" style="131" customWidth="1"/>
    <col min="1033" max="1033" width="16.125" style="131" customWidth="1"/>
    <col min="1034" max="1034" width="4.75" style="131" customWidth="1"/>
    <col min="1035" max="1035" width="3.625" style="131" customWidth="1"/>
    <col min="1036" max="1036" width="5.125" style="131" customWidth="1"/>
    <col min="1037" max="1037" width="3.125" style="131" customWidth="1"/>
    <col min="1038" max="1038" width="4.625" style="131" customWidth="1"/>
    <col min="1039" max="1039" width="5" style="131" customWidth="1"/>
    <col min="1040" max="1041" width="9.75" style="131" customWidth="1"/>
    <col min="1042" max="1043" width="7.875" style="131" customWidth="1"/>
    <col min="1044" max="1274" width="9" style="131"/>
    <col min="1275" max="1275" width="3.125" style="131" customWidth="1"/>
    <col min="1276" max="1276" width="7.625" style="131" customWidth="1"/>
    <col min="1277" max="1277" width="4.125" style="131" customWidth="1"/>
    <col min="1278" max="1278" width="17" style="131" customWidth="1"/>
    <col min="1279" max="1279" width="3.625" style="131" customWidth="1"/>
    <col min="1280" max="1280" width="9.125" style="131" customWidth="1"/>
    <col min="1281" max="1281" width="3.625" style="131" customWidth="1"/>
    <col min="1282" max="1282" width="4.625" style="131" customWidth="1"/>
    <col min="1283" max="1283" width="9.625" style="131" customWidth="1"/>
    <col min="1284" max="1284" width="10.125" style="131" customWidth="1"/>
    <col min="1285" max="1285" width="10.25" style="131" customWidth="1"/>
    <col min="1286" max="1286" width="4.625" style="131" customWidth="1"/>
    <col min="1287" max="1287" width="5" style="131" customWidth="1"/>
    <col min="1288" max="1288" width="11.125" style="131" customWidth="1"/>
    <col min="1289" max="1289" width="16.125" style="131" customWidth="1"/>
    <col min="1290" max="1290" width="4.75" style="131" customWidth="1"/>
    <col min="1291" max="1291" width="3.625" style="131" customWidth="1"/>
    <col min="1292" max="1292" width="5.125" style="131" customWidth="1"/>
    <col min="1293" max="1293" width="3.125" style="131" customWidth="1"/>
    <col min="1294" max="1294" width="4.625" style="131" customWidth="1"/>
    <col min="1295" max="1295" width="5" style="131" customWidth="1"/>
    <col min="1296" max="1297" width="9.75" style="131" customWidth="1"/>
    <col min="1298" max="1299" width="7.875" style="131" customWidth="1"/>
    <col min="1300" max="1530" width="9" style="131"/>
    <col min="1531" max="1531" width="3.125" style="131" customWidth="1"/>
    <col min="1532" max="1532" width="7.625" style="131" customWidth="1"/>
    <col min="1533" max="1533" width="4.125" style="131" customWidth="1"/>
    <col min="1534" max="1534" width="17" style="131" customWidth="1"/>
    <col min="1535" max="1535" width="3.625" style="131" customWidth="1"/>
    <col min="1536" max="1536" width="9.125" style="131" customWidth="1"/>
    <col min="1537" max="1537" width="3.625" style="131" customWidth="1"/>
    <col min="1538" max="1538" width="4.625" style="131" customWidth="1"/>
    <col min="1539" max="1539" width="9.625" style="131" customWidth="1"/>
    <col min="1540" max="1540" width="10.125" style="131" customWidth="1"/>
    <col min="1541" max="1541" width="10.25" style="131" customWidth="1"/>
    <col min="1542" max="1542" width="4.625" style="131" customWidth="1"/>
    <col min="1543" max="1543" width="5" style="131" customWidth="1"/>
    <col min="1544" max="1544" width="11.125" style="131" customWidth="1"/>
    <col min="1545" max="1545" width="16.125" style="131" customWidth="1"/>
    <col min="1546" max="1546" width="4.75" style="131" customWidth="1"/>
    <col min="1547" max="1547" width="3.625" style="131" customWidth="1"/>
    <col min="1548" max="1548" width="5.125" style="131" customWidth="1"/>
    <col min="1549" max="1549" width="3.125" style="131" customWidth="1"/>
    <col min="1550" max="1550" width="4.625" style="131" customWidth="1"/>
    <col min="1551" max="1551" width="5" style="131" customWidth="1"/>
    <col min="1552" max="1553" width="9.75" style="131" customWidth="1"/>
    <col min="1554" max="1555" width="7.875" style="131" customWidth="1"/>
    <col min="1556" max="1786" width="9" style="131"/>
    <col min="1787" max="1787" width="3.125" style="131" customWidth="1"/>
    <col min="1788" max="1788" width="7.625" style="131" customWidth="1"/>
    <col min="1789" max="1789" width="4.125" style="131" customWidth="1"/>
    <col min="1790" max="1790" width="17" style="131" customWidth="1"/>
    <col min="1791" max="1791" width="3.625" style="131" customWidth="1"/>
    <col min="1792" max="1792" width="9.125" style="131" customWidth="1"/>
    <col min="1793" max="1793" width="3.625" style="131" customWidth="1"/>
    <col min="1794" max="1794" width="4.625" style="131" customWidth="1"/>
    <col min="1795" max="1795" width="9.625" style="131" customWidth="1"/>
    <col min="1796" max="1796" width="10.125" style="131" customWidth="1"/>
    <col min="1797" max="1797" width="10.25" style="131" customWidth="1"/>
    <col min="1798" max="1798" width="4.625" style="131" customWidth="1"/>
    <col min="1799" max="1799" width="5" style="131" customWidth="1"/>
    <col min="1800" max="1800" width="11.125" style="131" customWidth="1"/>
    <col min="1801" max="1801" width="16.125" style="131" customWidth="1"/>
    <col min="1802" max="1802" width="4.75" style="131" customWidth="1"/>
    <col min="1803" max="1803" width="3.625" style="131" customWidth="1"/>
    <col min="1804" max="1804" width="5.125" style="131" customWidth="1"/>
    <col min="1805" max="1805" width="3.125" style="131" customWidth="1"/>
    <col min="1806" max="1806" width="4.625" style="131" customWidth="1"/>
    <col min="1807" max="1807" width="5" style="131" customWidth="1"/>
    <col min="1808" max="1809" width="9.75" style="131" customWidth="1"/>
    <col min="1810" max="1811" width="7.875" style="131" customWidth="1"/>
    <col min="1812" max="2042" width="9" style="131"/>
    <col min="2043" max="2043" width="3.125" style="131" customWidth="1"/>
    <col min="2044" max="2044" width="7.625" style="131" customWidth="1"/>
    <col min="2045" max="2045" width="4.125" style="131" customWidth="1"/>
    <col min="2046" max="2046" width="17" style="131" customWidth="1"/>
    <col min="2047" max="2047" width="3.625" style="131" customWidth="1"/>
    <col min="2048" max="2048" width="9.125" style="131" customWidth="1"/>
    <col min="2049" max="2049" width="3.625" style="131" customWidth="1"/>
    <col min="2050" max="2050" width="4.625" style="131" customWidth="1"/>
    <col min="2051" max="2051" width="9.625" style="131" customWidth="1"/>
    <col min="2052" max="2052" width="10.125" style="131" customWidth="1"/>
    <col min="2053" max="2053" width="10.25" style="131" customWidth="1"/>
    <col min="2054" max="2054" width="4.625" style="131" customWidth="1"/>
    <col min="2055" max="2055" width="5" style="131" customWidth="1"/>
    <col min="2056" max="2056" width="11.125" style="131" customWidth="1"/>
    <col min="2057" max="2057" width="16.125" style="131" customWidth="1"/>
    <col min="2058" max="2058" width="4.75" style="131" customWidth="1"/>
    <col min="2059" max="2059" width="3.625" style="131" customWidth="1"/>
    <col min="2060" max="2060" width="5.125" style="131" customWidth="1"/>
    <col min="2061" max="2061" width="3.125" style="131" customWidth="1"/>
    <col min="2062" max="2062" width="4.625" style="131" customWidth="1"/>
    <col min="2063" max="2063" width="5" style="131" customWidth="1"/>
    <col min="2064" max="2065" width="9.75" style="131" customWidth="1"/>
    <col min="2066" max="2067" width="7.875" style="131" customWidth="1"/>
    <col min="2068" max="2298" width="9" style="131"/>
    <col min="2299" max="2299" width="3.125" style="131" customWidth="1"/>
    <col min="2300" max="2300" width="7.625" style="131" customWidth="1"/>
    <col min="2301" max="2301" width="4.125" style="131" customWidth="1"/>
    <col min="2302" max="2302" width="17" style="131" customWidth="1"/>
    <col min="2303" max="2303" width="3.625" style="131" customWidth="1"/>
    <col min="2304" max="2304" width="9.125" style="131" customWidth="1"/>
    <col min="2305" max="2305" width="3.625" style="131" customWidth="1"/>
    <col min="2306" max="2306" width="4.625" style="131" customWidth="1"/>
    <col min="2307" max="2307" width="9.625" style="131" customWidth="1"/>
    <col min="2308" max="2308" width="10.125" style="131" customWidth="1"/>
    <col min="2309" max="2309" width="10.25" style="131" customWidth="1"/>
    <col min="2310" max="2310" width="4.625" style="131" customWidth="1"/>
    <col min="2311" max="2311" width="5" style="131" customWidth="1"/>
    <col min="2312" max="2312" width="11.125" style="131" customWidth="1"/>
    <col min="2313" max="2313" width="16.125" style="131" customWidth="1"/>
    <col min="2314" max="2314" width="4.75" style="131" customWidth="1"/>
    <col min="2315" max="2315" width="3.625" style="131" customWidth="1"/>
    <col min="2316" max="2316" width="5.125" style="131" customWidth="1"/>
    <col min="2317" max="2317" width="3.125" style="131" customWidth="1"/>
    <col min="2318" max="2318" width="4.625" style="131" customWidth="1"/>
    <col min="2319" max="2319" width="5" style="131" customWidth="1"/>
    <col min="2320" max="2321" width="9.75" style="131" customWidth="1"/>
    <col min="2322" max="2323" width="7.875" style="131" customWidth="1"/>
    <col min="2324" max="2554" width="9" style="131"/>
    <col min="2555" max="2555" width="3.125" style="131" customWidth="1"/>
    <col min="2556" max="2556" width="7.625" style="131" customWidth="1"/>
    <col min="2557" max="2557" width="4.125" style="131" customWidth="1"/>
    <col min="2558" max="2558" width="17" style="131" customWidth="1"/>
    <col min="2559" max="2559" width="3.625" style="131" customWidth="1"/>
    <col min="2560" max="2560" width="9.125" style="131" customWidth="1"/>
    <col min="2561" max="2561" width="3.625" style="131" customWidth="1"/>
    <col min="2562" max="2562" width="4.625" style="131" customWidth="1"/>
    <col min="2563" max="2563" width="9.625" style="131" customWidth="1"/>
    <col min="2564" max="2564" width="10.125" style="131" customWidth="1"/>
    <col min="2565" max="2565" width="10.25" style="131" customWidth="1"/>
    <col min="2566" max="2566" width="4.625" style="131" customWidth="1"/>
    <col min="2567" max="2567" width="5" style="131" customWidth="1"/>
    <col min="2568" max="2568" width="11.125" style="131" customWidth="1"/>
    <col min="2569" max="2569" width="16.125" style="131" customWidth="1"/>
    <col min="2570" max="2570" width="4.75" style="131" customWidth="1"/>
    <col min="2571" max="2571" width="3.625" style="131" customWidth="1"/>
    <col min="2572" max="2572" width="5.125" style="131" customWidth="1"/>
    <col min="2573" max="2573" width="3.125" style="131" customWidth="1"/>
    <col min="2574" max="2574" width="4.625" style="131" customWidth="1"/>
    <col min="2575" max="2575" width="5" style="131" customWidth="1"/>
    <col min="2576" max="2577" width="9.75" style="131" customWidth="1"/>
    <col min="2578" max="2579" width="7.875" style="131" customWidth="1"/>
    <col min="2580" max="2810" width="9" style="131"/>
    <col min="2811" max="2811" width="3.125" style="131" customWidth="1"/>
    <col min="2812" max="2812" width="7.625" style="131" customWidth="1"/>
    <col min="2813" max="2813" width="4.125" style="131" customWidth="1"/>
    <col min="2814" max="2814" width="17" style="131" customWidth="1"/>
    <col min="2815" max="2815" width="3.625" style="131" customWidth="1"/>
    <col min="2816" max="2816" width="9.125" style="131" customWidth="1"/>
    <col min="2817" max="2817" width="3.625" style="131" customWidth="1"/>
    <col min="2818" max="2818" width="4.625" style="131" customWidth="1"/>
    <col min="2819" max="2819" width="9.625" style="131" customWidth="1"/>
    <col min="2820" max="2820" width="10.125" style="131" customWidth="1"/>
    <col min="2821" max="2821" width="10.25" style="131" customWidth="1"/>
    <col min="2822" max="2822" width="4.625" style="131" customWidth="1"/>
    <col min="2823" max="2823" width="5" style="131" customWidth="1"/>
    <col min="2824" max="2824" width="11.125" style="131" customWidth="1"/>
    <col min="2825" max="2825" width="16.125" style="131" customWidth="1"/>
    <col min="2826" max="2826" width="4.75" style="131" customWidth="1"/>
    <col min="2827" max="2827" width="3.625" style="131" customWidth="1"/>
    <col min="2828" max="2828" width="5.125" style="131" customWidth="1"/>
    <col min="2829" max="2829" width="3.125" style="131" customWidth="1"/>
    <col min="2830" max="2830" width="4.625" style="131" customWidth="1"/>
    <col min="2831" max="2831" width="5" style="131" customWidth="1"/>
    <col min="2832" max="2833" width="9.75" style="131" customWidth="1"/>
    <col min="2834" max="2835" width="7.875" style="131" customWidth="1"/>
    <col min="2836" max="3066" width="9" style="131"/>
    <col min="3067" max="3067" width="3.125" style="131" customWidth="1"/>
    <col min="3068" max="3068" width="7.625" style="131" customWidth="1"/>
    <col min="3069" max="3069" width="4.125" style="131" customWidth="1"/>
    <col min="3070" max="3070" width="17" style="131" customWidth="1"/>
    <col min="3071" max="3071" width="3.625" style="131" customWidth="1"/>
    <col min="3072" max="3072" width="9.125" style="131" customWidth="1"/>
    <col min="3073" max="3073" width="3.625" style="131" customWidth="1"/>
    <col min="3074" max="3074" width="4.625" style="131" customWidth="1"/>
    <col min="3075" max="3075" width="9.625" style="131" customWidth="1"/>
    <col min="3076" max="3076" width="10.125" style="131" customWidth="1"/>
    <col min="3077" max="3077" width="10.25" style="131" customWidth="1"/>
    <col min="3078" max="3078" width="4.625" style="131" customWidth="1"/>
    <col min="3079" max="3079" width="5" style="131" customWidth="1"/>
    <col min="3080" max="3080" width="11.125" style="131" customWidth="1"/>
    <col min="3081" max="3081" width="16.125" style="131" customWidth="1"/>
    <col min="3082" max="3082" width="4.75" style="131" customWidth="1"/>
    <col min="3083" max="3083" width="3.625" style="131" customWidth="1"/>
    <col min="3084" max="3084" width="5.125" style="131" customWidth="1"/>
    <col min="3085" max="3085" width="3.125" style="131" customWidth="1"/>
    <col min="3086" max="3086" width="4.625" style="131" customWidth="1"/>
    <col min="3087" max="3087" width="5" style="131" customWidth="1"/>
    <col min="3088" max="3089" width="9.75" style="131" customWidth="1"/>
    <col min="3090" max="3091" width="7.875" style="131" customWidth="1"/>
    <col min="3092" max="3322" width="9" style="131"/>
    <col min="3323" max="3323" width="3.125" style="131" customWidth="1"/>
    <col min="3324" max="3324" width="7.625" style="131" customWidth="1"/>
    <col min="3325" max="3325" width="4.125" style="131" customWidth="1"/>
    <col min="3326" max="3326" width="17" style="131" customWidth="1"/>
    <col min="3327" max="3327" width="3.625" style="131" customWidth="1"/>
    <col min="3328" max="3328" width="9.125" style="131" customWidth="1"/>
    <col min="3329" max="3329" width="3.625" style="131" customWidth="1"/>
    <col min="3330" max="3330" width="4.625" style="131" customWidth="1"/>
    <col min="3331" max="3331" width="9.625" style="131" customWidth="1"/>
    <col min="3332" max="3332" width="10.125" style="131" customWidth="1"/>
    <col min="3333" max="3333" width="10.25" style="131" customWidth="1"/>
    <col min="3334" max="3334" width="4.625" style="131" customWidth="1"/>
    <col min="3335" max="3335" width="5" style="131" customWidth="1"/>
    <col min="3336" max="3336" width="11.125" style="131" customWidth="1"/>
    <col min="3337" max="3337" width="16.125" style="131" customWidth="1"/>
    <col min="3338" max="3338" width="4.75" style="131" customWidth="1"/>
    <col min="3339" max="3339" width="3.625" style="131" customWidth="1"/>
    <col min="3340" max="3340" width="5.125" style="131" customWidth="1"/>
    <col min="3341" max="3341" width="3.125" style="131" customWidth="1"/>
    <col min="3342" max="3342" width="4.625" style="131" customWidth="1"/>
    <col min="3343" max="3343" width="5" style="131" customWidth="1"/>
    <col min="3344" max="3345" width="9.75" style="131" customWidth="1"/>
    <col min="3346" max="3347" width="7.875" style="131" customWidth="1"/>
    <col min="3348" max="3578" width="9" style="131"/>
    <col min="3579" max="3579" width="3.125" style="131" customWidth="1"/>
    <col min="3580" max="3580" width="7.625" style="131" customWidth="1"/>
    <col min="3581" max="3581" width="4.125" style="131" customWidth="1"/>
    <col min="3582" max="3582" width="17" style="131" customWidth="1"/>
    <col min="3583" max="3583" width="3.625" style="131" customWidth="1"/>
    <col min="3584" max="3584" width="9.125" style="131" customWidth="1"/>
    <col min="3585" max="3585" width="3.625" style="131" customWidth="1"/>
    <col min="3586" max="3586" width="4.625" style="131" customWidth="1"/>
    <col min="3587" max="3587" width="9.625" style="131" customWidth="1"/>
    <col min="3588" max="3588" width="10.125" style="131" customWidth="1"/>
    <col min="3589" max="3589" width="10.25" style="131" customWidth="1"/>
    <col min="3590" max="3590" width="4.625" style="131" customWidth="1"/>
    <col min="3591" max="3591" width="5" style="131" customWidth="1"/>
    <col min="3592" max="3592" width="11.125" style="131" customWidth="1"/>
    <col min="3593" max="3593" width="16.125" style="131" customWidth="1"/>
    <col min="3594" max="3594" width="4.75" style="131" customWidth="1"/>
    <col min="3595" max="3595" width="3.625" style="131" customWidth="1"/>
    <col min="3596" max="3596" width="5.125" style="131" customWidth="1"/>
    <col min="3597" max="3597" width="3.125" style="131" customWidth="1"/>
    <col min="3598" max="3598" width="4.625" style="131" customWidth="1"/>
    <col min="3599" max="3599" width="5" style="131" customWidth="1"/>
    <col min="3600" max="3601" width="9.75" style="131" customWidth="1"/>
    <col min="3602" max="3603" width="7.875" style="131" customWidth="1"/>
    <col min="3604" max="3834" width="9" style="131"/>
    <col min="3835" max="3835" width="3.125" style="131" customWidth="1"/>
    <col min="3836" max="3836" width="7.625" style="131" customWidth="1"/>
    <col min="3837" max="3837" width="4.125" style="131" customWidth="1"/>
    <col min="3838" max="3838" width="17" style="131" customWidth="1"/>
    <col min="3839" max="3839" width="3.625" style="131" customWidth="1"/>
    <col min="3840" max="3840" width="9.125" style="131" customWidth="1"/>
    <col min="3841" max="3841" width="3.625" style="131" customWidth="1"/>
    <col min="3842" max="3842" width="4.625" style="131" customWidth="1"/>
    <col min="3843" max="3843" width="9.625" style="131" customWidth="1"/>
    <col min="3844" max="3844" width="10.125" style="131" customWidth="1"/>
    <col min="3845" max="3845" width="10.25" style="131" customWidth="1"/>
    <col min="3846" max="3846" width="4.625" style="131" customWidth="1"/>
    <col min="3847" max="3847" width="5" style="131" customWidth="1"/>
    <col min="3848" max="3848" width="11.125" style="131" customWidth="1"/>
    <col min="3849" max="3849" width="16.125" style="131" customWidth="1"/>
    <col min="3850" max="3850" width="4.75" style="131" customWidth="1"/>
    <col min="3851" max="3851" width="3.625" style="131" customWidth="1"/>
    <col min="3852" max="3852" width="5.125" style="131" customWidth="1"/>
    <col min="3853" max="3853" width="3.125" style="131" customWidth="1"/>
    <col min="3854" max="3854" width="4.625" style="131" customWidth="1"/>
    <col min="3855" max="3855" width="5" style="131" customWidth="1"/>
    <col min="3856" max="3857" width="9.75" style="131" customWidth="1"/>
    <col min="3858" max="3859" width="7.875" style="131" customWidth="1"/>
    <col min="3860" max="4090" width="9" style="131"/>
    <col min="4091" max="4091" width="3.125" style="131" customWidth="1"/>
    <col min="4092" max="4092" width="7.625" style="131" customWidth="1"/>
    <col min="4093" max="4093" width="4.125" style="131" customWidth="1"/>
    <col min="4094" max="4094" width="17" style="131" customWidth="1"/>
    <col min="4095" max="4095" width="3.625" style="131" customWidth="1"/>
    <col min="4096" max="4096" width="9.125" style="131" customWidth="1"/>
    <col min="4097" max="4097" width="3.625" style="131" customWidth="1"/>
    <col min="4098" max="4098" width="4.625" style="131" customWidth="1"/>
    <col min="4099" max="4099" width="9.625" style="131" customWidth="1"/>
    <col min="4100" max="4100" width="10.125" style="131" customWidth="1"/>
    <col min="4101" max="4101" width="10.25" style="131" customWidth="1"/>
    <col min="4102" max="4102" width="4.625" style="131" customWidth="1"/>
    <col min="4103" max="4103" width="5" style="131" customWidth="1"/>
    <col min="4104" max="4104" width="11.125" style="131" customWidth="1"/>
    <col min="4105" max="4105" width="16.125" style="131" customWidth="1"/>
    <col min="4106" max="4106" width="4.75" style="131" customWidth="1"/>
    <col min="4107" max="4107" width="3.625" style="131" customWidth="1"/>
    <col min="4108" max="4108" width="5.125" style="131" customWidth="1"/>
    <col min="4109" max="4109" width="3.125" style="131" customWidth="1"/>
    <col min="4110" max="4110" width="4.625" style="131" customWidth="1"/>
    <col min="4111" max="4111" width="5" style="131" customWidth="1"/>
    <col min="4112" max="4113" width="9.75" style="131" customWidth="1"/>
    <col min="4114" max="4115" width="7.875" style="131" customWidth="1"/>
    <col min="4116" max="4346" width="9" style="131"/>
    <col min="4347" max="4347" width="3.125" style="131" customWidth="1"/>
    <col min="4348" max="4348" width="7.625" style="131" customWidth="1"/>
    <col min="4349" max="4349" width="4.125" style="131" customWidth="1"/>
    <col min="4350" max="4350" width="17" style="131" customWidth="1"/>
    <col min="4351" max="4351" width="3.625" style="131" customWidth="1"/>
    <col min="4352" max="4352" width="9.125" style="131" customWidth="1"/>
    <col min="4353" max="4353" width="3.625" style="131" customWidth="1"/>
    <col min="4354" max="4354" width="4.625" style="131" customWidth="1"/>
    <col min="4355" max="4355" width="9.625" style="131" customWidth="1"/>
    <col min="4356" max="4356" width="10.125" style="131" customWidth="1"/>
    <col min="4357" max="4357" width="10.25" style="131" customWidth="1"/>
    <col min="4358" max="4358" width="4.625" style="131" customWidth="1"/>
    <col min="4359" max="4359" width="5" style="131" customWidth="1"/>
    <col min="4360" max="4360" width="11.125" style="131" customWidth="1"/>
    <col min="4361" max="4361" width="16.125" style="131" customWidth="1"/>
    <col min="4362" max="4362" width="4.75" style="131" customWidth="1"/>
    <col min="4363" max="4363" width="3.625" style="131" customWidth="1"/>
    <col min="4364" max="4364" width="5.125" style="131" customWidth="1"/>
    <col min="4365" max="4365" width="3.125" style="131" customWidth="1"/>
    <col min="4366" max="4366" width="4.625" style="131" customWidth="1"/>
    <col min="4367" max="4367" width="5" style="131" customWidth="1"/>
    <col min="4368" max="4369" width="9.75" style="131" customWidth="1"/>
    <col min="4370" max="4371" width="7.875" style="131" customWidth="1"/>
    <col min="4372" max="4602" width="9" style="131"/>
    <col min="4603" max="4603" width="3.125" style="131" customWidth="1"/>
    <col min="4604" max="4604" width="7.625" style="131" customWidth="1"/>
    <col min="4605" max="4605" width="4.125" style="131" customWidth="1"/>
    <col min="4606" max="4606" width="17" style="131" customWidth="1"/>
    <col min="4607" max="4607" width="3.625" style="131" customWidth="1"/>
    <col min="4608" max="4608" width="9.125" style="131" customWidth="1"/>
    <col min="4609" max="4609" width="3.625" style="131" customWidth="1"/>
    <col min="4610" max="4610" width="4.625" style="131" customWidth="1"/>
    <col min="4611" max="4611" width="9.625" style="131" customWidth="1"/>
    <col min="4612" max="4612" width="10.125" style="131" customWidth="1"/>
    <col min="4613" max="4613" width="10.25" style="131" customWidth="1"/>
    <col min="4614" max="4614" width="4.625" style="131" customWidth="1"/>
    <col min="4615" max="4615" width="5" style="131" customWidth="1"/>
    <col min="4616" max="4616" width="11.125" style="131" customWidth="1"/>
    <col min="4617" max="4617" width="16.125" style="131" customWidth="1"/>
    <col min="4618" max="4618" width="4.75" style="131" customWidth="1"/>
    <col min="4619" max="4619" width="3.625" style="131" customWidth="1"/>
    <col min="4620" max="4620" width="5.125" style="131" customWidth="1"/>
    <col min="4621" max="4621" width="3.125" style="131" customWidth="1"/>
    <col min="4622" max="4622" width="4.625" style="131" customWidth="1"/>
    <col min="4623" max="4623" width="5" style="131" customWidth="1"/>
    <col min="4624" max="4625" width="9.75" style="131" customWidth="1"/>
    <col min="4626" max="4627" width="7.875" style="131" customWidth="1"/>
    <col min="4628" max="4858" width="9" style="131"/>
    <col min="4859" max="4859" width="3.125" style="131" customWidth="1"/>
    <col min="4860" max="4860" width="7.625" style="131" customWidth="1"/>
    <col min="4861" max="4861" width="4.125" style="131" customWidth="1"/>
    <col min="4862" max="4862" width="17" style="131" customWidth="1"/>
    <col min="4863" max="4863" width="3.625" style="131" customWidth="1"/>
    <col min="4864" max="4864" width="9.125" style="131" customWidth="1"/>
    <col min="4865" max="4865" width="3.625" style="131" customWidth="1"/>
    <col min="4866" max="4866" width="4.625" style="131" customWidth="1"/>
    <col min="4867" max="4867" width="9.625" style="131" customWidth="1"/>
    <col min="4868" max="4868" width="10.125" style="131" customWidth="1"/>
    <col min="4869" max="4869" width="10.25" style="131" customWidth="1"/>
    <col min="4870" max="4870" width="4.625" style="131" customWidth="1"/>
    <col min="4871" max="4871" width="5" style="131" customWidth="1"/>
    <col min="4872" max="4872" width="11.125" style="131" customWidth="1"/>
    <col min="4873" max="4873" width="16.125" style="131" customWidth="1"/>
    <col min="4874" max="4874" width="4.75" style="131" customWidth="1"/>
    <col min="4875" max="4875" width="3.625" style="131" customWidth="1"/>
    <col min="4876" max="4876" width="5.125" style="131" customWidth="1"/>
    <col min="4877" max="4877" width="3.125" style="131" customWidth="1"/>
    <col min="4878" max="4878" width="4.625" style="131" customWidth="1"/>
    <col min="4879" max="4879" width="5" style="131" customWidth="1"/>
    <col min="4880" max="4881" width="9.75" style="131" customWidth="1"/>
    <col min="4882" max="4883" width="7.875" style="131" customWidth="1"/>
    <col min="4884" max="5114" width="9" style="131"/>
    <col min="5115" max="5115" width="3.125" style="131" customWidth="1"/>
    <col min="5116" max="5116" width="7.625" style="131" customWidth="1"/>
    <col min="5117" max="5117" width="4.125" style="131" customWidth="1"/>
    <col min="5118" max="5118" width="17" style="131" customWidth="1"/>
    <col min="5119" max="5119" width="3.625" style="131" customWidth="1"/>
    <col min="5120" max="5120" width="9.125" style="131" customWidth="1"/>
    <col min="5121" max="5121" width="3.625" style="131" customWidth="1"/>
    <col min="5122" max="5122" width="4.625" style="131" customWidth="1"/>
    <col min="5123" max="5123" width="9.625" style="131" customWidth="1"/>
    <col min="5124" max="5124" width="10.125" style="131" customWidth="1"/>
    <col min="5125" max="5125" width="10.25" style="131" customWidth="1"/>
    <col min="5126" max="5126" width="4.625" style="131" customWidth="1"/>
    <col min="5127" max="5127" width="5" style="131" customWidth="1"/>
    <col min="5128" max="5128" width="11.125" style="131" customWidth="1"/>
    <col min="5129" max="5129" width="16.125" style="131" customWidth="1"/>
    <col min="5130" max="5130" width="4.75" style="131" customWidth="1"/>
    <col min="5131" max="5131" width="3.625" style="131" customWidth="1"/>
    <col min="5132" max="5132" width="5.125" style="131" customWidth="1"/>
    <col min="5133" max="5133" width="3.125" style="131" customWidth="1"/>
    <col min="5134" max="5134" width="4.625" style="131" customWidth="1"/>
    <col min="5135" max="5135" width="5" style="131" customWidth="1"/>
    <col min="5136" max="5137" width="9.75" style="131" customWidth="1"/>
    <col min="5138" max="5139" width="7.875" style="131" customWidth="1"/>
    <col min="5140" max="5370" width="9" style="131"/>
    <col min="5371" max="5371" width="3.125" style="131" customWidth="1"/>
    <col min="5372" max="5372" width="7.625" style="131" customWidth="1"/>
    <col min="5373" max="5373" width="4.125" style="131" customWidth="1"/>
    <col min="5374" max="5374" width="17" style="131" customWidth="1"/>
    <col min="5375" max="5375" width="3.625" style="131" customWidth="1"/>
    <col min="5376" max="5376" width="9.125" style="131" customWidth="1"/>
    <col min="5377" max="5377" width="3.625" style="131" customWidth="1"/>
    <col min="5378" max="5378" width="4.625" style="131" customWidth="1"/>
    <col min="5379" max="5379" width="9.625" style="131" customWidth="1"/>
    <col min="5380" max="5380" width="10.125" style="131" customWidth="1"/>
    <col min="5381" max="5381" width="10.25" style="131" customWidth="1"/>
    <col min="5382" max="5382" width="4.625" style="131" customWidth="1"/>
    <col min="5383" max="5383" width="5" style="131" customWidth="1"/>
    <col min="5384" max="5384" width="11.125" style="131" customWidth="1"/>
    <col min="5385" max="5385" width="16.125" style="131" customWidth="1"/>
    <col min="5386" max="5386" width="4.75" style="131" customWidth="1"/>
    <col min="5387" max="5387" width="3.625" style="131" customWidth="1"/>
    <col min="5388" max="5388" width="5.125" style="131" customWidth="1"/>
    <col min="5389" max="5389" width="3.125" style="131" customWidth="1"/>
    <col min="5390" max="5390" width="4.625" style="131" customWidth="1"/>
    <col min="5391" max="5391" width="5" style="131" customWidth="1"/>
    <col min="5392" max="5393" width="9.75" style="131" customWidth="1"/>
    <col min="5394" max="5395" width="7.875" style="131" customWidth="1"/>
    <col min="5396" max="5626" width="9" style="131"/>
    <col min="5627" max="5627" width="3.125" style="131" customWidth="1"/>
    <col min="5628" max="5628" width="7.625" style="131" customWidth="1"/>
    <col min="5629" max="5629" width="4.125" style="131" customWidth="1"/>
    <col min="5630" max="5630" width="17" style="131" customWidth="1"/>
    <col min="5631" max="5631" width="3.625" style="131" customWidth="1"/>
    <col min="5632" max="5632" width="9.125" style="131" customWidth="1"/>
    <col min="5633" max="5633" width="3.625" style="131" customWidth="1"/>
    <col min="5634" max="5634" width="4.625" style="131" customWidth="1"/>
    <col min="5635" max="5635" width="9.625" style="131" customWidth="1"/>
    <col min="5636" max="5636" width="10.125" style="131" customWidth="1"/>
    <col min="5637" max="5637" width="10.25" style="131" customWidth="1"/>
    <col min="5638" max="5638" width="4.625" style="131" customWidth="1"/>
    <col min="5639" max="5639" width="5" style="131" customWidth="1"/>
    <col min="5640" max="5640" width="11.125" style="131" customWidth="1"/>
    <col min="5641" max="5641" width="16.125" style="131" customWidth="1"/>
    <col min="5642" max="5642" width="4.75" style="131" customWidth="1"/>
    <col min="5643" max="5643" width="3.625" style="131" customWidth="1"/>
    <col min="5644" max="5644" width="5.125" style="131" customWidth="1"/>
    <col min="5645" max="5645" width="3.125" style="131" customWidth="1"/>
    <col min="5646" max="5646" width="4.625" style="131" customWidth="1"/>
    <col min="5647" max="5647" width="5" style="131" customWidth="1"/>
    <col min="5648" max="5649" width="9.75" style="131" customWidth="1"/>
    <col min="5650" max="5651" width="7.875" style="131" customWidth="1"/>
    <col min="5652" max="5882" width="9" style="131"/>
    <col min="5883" max="5883" width="3.125" style="131" customWidth="1"/>
    <col min="5884" max="5884" width="7.625" style="131" customWidth="1"/>
    <col min="5885" max="5885" width="4.125" style="131" customWidth="1"/>
    <col min="5886" max="5886" width="17" style="131" customWidth="1"/>
    <col min="5887" max="5887" width="3.625" style="131" customWidth="1"/>
    <col min="5888" max="5888" width="9.125" style="131" customWidth="1"/>
    <col min="5889" max="5889" width="3.625" style="131" customWidth="1"/>
    <col min="5890" max="5890" width="4.625" style="131" customWidth="1"/>
    <col min="5891" max="5891" width="9.625" style="131" customWidth="1"/>
    <col min="5892" max="5892" width="10.125" style="131" customWidth="1"/>
    <col min="5893" max="5893" width="10.25" style="131" customWidth="1"/>
    <col min="5894" max="5894" width="4.625" style="131" customWidth="1"/>
    <col min="5895" max="5895" width="5" style="131" customWidth="1"/>
    <col min="5896" max="5896" width="11.125" style="131" customWidth="1"/>
    <col min="5897" max="5897" width="16.125" style="131" customWidth="1"/>
    <col min="5898" max="5898" width="4.75" style="131" customWidth="1"/>
    <col min="5899" max="5899" width="3.625" style="131" customWidth="1"/>
    <col min="5900" max="5900" width="5.125" style="131" customWidth="1"/>
    <col min="5901" max="5901" width="3.125" style="131" customWidth="1"/>
    <col min="5902" max="5902" width="4.625" style="131" customWidth="1"/>
    <col min="5903" max="5903" width="5" style="131" customWidth="1"/>
    <col min="5904" max="5905" width="9.75" style="131" customWidth="1"/>
    <col min="5906" max="5907" width="7.875" style="131" customWidth="1"/>
    <col min="5908" max="6138" width="9" style="131"/>
    <col min="6139" max="6139" width="3.125" style="131" customWidth="1"/>
    <col min="6140" max="6140" width="7.625" style="131" customWidth="1"/>
    <col min="6141" max="6141" width="4.125" style="131" customWidth="1"/>
    <col min="6142" max="6142" width="17" style="131" customWidth="1"/>
    <col min="6143" max="6143" width="3.625" style="131" customWidth="1"/>
    <col min="6144" max="6144" width="9.125" style="131" customWidth="1"/>
    <col min="6145" max="6145" width="3.625" style="131" customWidth="1"/>
    <col min="6146" max="6146" width="4.625" style="131" customWidth="1"/>
    <col min="6147" max="6147" width="9.625" style="131" customWidth="1"/>
    <col min="6148" max="6148" width="10.125" style="131" customWidth="1"/>
    <col min="6149" max="6149" width="10.25" style="131" customWidth="1"/>
    <col min="6150" max="6150" width="4.625" style="131" customWidth="1"/>
    <col min="6151" max="6151" width="5" style="131" customWidth="1"/>
    <col min="6152" max="6152" width="11.125" style="131" customWidth="1"/>
    <col min="6153" max="6153" width="16.125" style="131" customWidth="1"/>
    <col min="6154" max="6154" width="4.75" style="131" customWidth="1"/>
    <col min="6155" max="6155" width="3.625" style="131" customWidth="1"/>
    <col min="6156" max="6156" width="5.125" style="131" customWidth="1"/>
    <col min="6157" max="6157" width="3.125" style="131" customWidth="1"/>
    <col min="6158" max="6158" width="4.625" style="131" customWidth="1"/>
    <col min="6159" max="6159" width="5" style="131" customWidth="1"/>
    <col min="6160" max="6161" width="9.75" style="131" customWidth="1"/>
    <col min="6162" max="6163" width="7.875" style="131" customWidth="1"/>
    <col min="6164" max="6394" width="9" style="131"/>
    <col min="6395" max="6395" width="3.125" style="131" customWidth="1"/>
    <col min="6396" max="6396" width="7.625" style="131" customWidth="1"/>
    <col min="6397" max="6397" width="4.125" style="131" customWidth="1"/>
    <col min="6398" max="6398" width="17" style="131" customWidth="1"/>
    <col min="6399" max="6399" width="3.625" style="131" customWidth="1"/>
    <col min="6400" max="6400" width="9.125" style="131" customWidth="1"/>
    <col min="6401" max="6401" width="3.625" style="131" customWidth="1"/>
    <col min="6402" max="6402" width="4.625" style="131" customWidth="1"/>
    <col min="6403" max="6403" width="9.625" style="131" customWidth="1"/>
    <col min="6404" max="6404" width="10.125" style="131" customWidth="1"/>
    <col min="6405" max="6405" width="10.25" style="131" customWidth="1"/>
    <col min="6406" max="6406" width="4.625" style="131" customWidth="1"/>
    <col min="6407" max="6407" width="5" style="131" customWidth="1"/>
    <col min="6408" max="6408" width="11.125" style="131" customWidth="1"/>
    <col min="6409" max="6409" width="16.125" style="131" customWidth="1"/>
    <col min="6410" max="6410" width="4.75" style="131" customWidth="1"/>
    <col min="6411" max="6411" width="3.625" style="131" customWidth="1"/>
    <col min="6412" max="6412" width="5.125" style="131" customWidth="1"/>
    <col min="6413" max="6413" width="3.125" style="131" customWidth="1"/>
    <col min="6414" max="6414" width="4.625" style="131" customWidth="1"/>
    <col min="6415" max="6415" width="5" style="131" customWidth="1"/>
    <col min="6416" max="6417" width="9.75" style="131" customWidth="1"/>
    <col min="6418" max="6419" width="7.875" style="131" customWidth="1"/>
    <col min="6420" max="6650" width="9" style="131"/>
    <col min="6651" max="6651" width="3.125" style="131" customWidth="1"/>
    <col min="6652" max="6652" width="7.625" style="131" customWidth="1"/>
    <col min="6653" max="6653" width="4.125" style="131" customWidth="1"/>
    <col min="6654" max="6654" width="17" style="131" customWidth="1"/>
    <col min="6655" max="6655" width="3.625" style="131" customWidth="1"/>
    <col min="6656" max="6656" width="9.125" style="131" customWidth="1"/>
    <col min="6657" max="6657" width="3.625" style="131" customWidth="1"/>
    <col min="6658" max="6658" width="4.625" style="131" customWidth="1"/>
    <col min="6659" max="6659" width="9.625" style="131" customWidth="1"/>
    <col min="6660" max="6660" width="10.125" style="131" customWidth="1"/>
    <col min="6661" max="6661" width="10.25" style="131" customWidth="1"/>
    <col min="6662" max="6662" width="4.625" style="131" customWidth="1"/>
    <col min="6663" max="6663" width="5" style="131" customWidth="1"/>
    <col min="6664" max="6664" width="11.125" style="131" customWidth="1"/>
    <col min="6665" max="6665" width="16.125" style="131" customWidth="1"/>
    <col min="6666" max="6666" width="4.75" style="131" customWidth="1"/>
    <col min="6667" max="6667" width="3.625" style="131" customWidth="1"/>
    <col min="6668" max="6668" width="5.125" style="131" customWidth="1"/>
    <col min="6669" max="6669" width="3.125" style="131" customWidth="1"/>
    <col min="6670" max="6670" width="4.625" style="131" customWidth="1"/>
    <col min="6671" max="6671" width="5" style="131" customWidth="1"/>
    <col min="6672" max="6673" width="9.75" style="131" customWidth="1"/>
    <col min="6674" max="6675" width="7.875" style="131" customWidth="1"/>
    <col min="6676" max="6906" width="9" style="131"/>
    <col min="6907" max="6907" width="3.125" style="131" customWidth="1"/>
    <col min="6908" max="6908" width="7.625" style="131" customWidth="1"/>
    <col min="6909" max="6909" width="4.125" style="131" customWidth="1"/>
    <col min="6910" max="6910" width="17" style="131" customWidth="1"/>
    <col min="6911" max="6911" width="3.625" style="131" customWidth="1"/>
    <col min="6912" max="6912" width="9.125" style="131" customWidth="1"/>
    <col min="6913" max="6913" width="3.625" style="131" customWidth="1"/>
    <col min="6914" max="6914" width="4.625" style="131" customWidth="1"/>
    <col min="6915" max="6915" width="9.625" style="131" customWidth="1"/>
    <col min="6916" max="6916" width="10.125" style="131" customWidth="1"/>
    <col min="6917" max="6917" width="10.25" style="131" customWidth="1"/>
    <col min="6918" max="6918" width="4.625" style="131" customWidth="1"/>
    <col min="6919" max="6919" width="5" style="131" customWidth="1"/>
    <col min="6920" max="6920" width="11.125" style="131" customWidth="1"/>
    <col min="6921" max="6921" width="16.125" style="131" customWidth="1"/>
    <col min="6922" max="6922" width="4.75" style="131" customWidth="1"/>
    <col min="6923" max="6923" width="3.625" style="131" customWidth="1"/>
    <col min="6924" max="6924" width="5.125" style="131" customWidth="1"/>
    <col min="6925" max="6925" width="3.125" style="131" customWidth="1"/>
    <col min="6926" max="6926" width="4.625" style="131" customWidth="1"/>
    <col min="6927" max="6927" width="5" style="131" customWidth="1"/>
    <col min="6928" max="6929" width="9.75" style="131" customWidth="1"/>
    <col min="6930" max="6931" width="7.875" style="131" customWidth="1"/>
    <col min="6932" max="7162" width="9" style="131"/>
    <col min="7163" max="7163" width="3.125" style="131" customWidth="1"/>
    <col min="7164" max="7164" width="7.625" style="131" customWidth="1"/>
    <col min="7165" max="7165" width="4.125" style="131" customWidth="1"/>
    <col min="7166" max="7166" width="17" style="131" customWidth="1"/>
    <col min="7167" max="7167" width="3.625" style="131" customWidth="1"/>
    <col min="7168" max="7168" width="9.125" style="131" customWidth="1"/>
    <col min="7169" max="7169" width="3.625" style="131" customWidth="1"/>
    <col min="7170" max="7170" width="4.625" style="131" customWidth="1"/>
    <col min="7171" max="7171" width="9.625" style="131" customWidth="1"/>
    <col min="7172" max="7172" width="10.125" style="131" customWidth="1"/>
    <col min="7173" max="7173" width="10.25" style="131" customWidth="1"/>
    <col min="7174" max="7174" width="4.625" style="131" customWidth="1"/>
    <col min="7175" max="7175" width="5" style="131" customWidth="1"/>
    <col min="7176" max="7176" width="11.125" style="131" customWidth="1"/>
    <col min="7177" max="7177" width="16.125" style="131" customWidth="1"/>
    <col min="7178" max="7178" width="4.75" style="131" customWidth="1"/>
    <col min="7179" max="7179" width="3.625" style="131" customWidth="1"/>
    <col min="7180" max="7180" width="5.125" style="131" customWidth="1"/>
    <col min="7181" max="7181" width="3.125" style="131" customWidth="1"/>
    <col min="7182" max="7182" width="4.625" style="131" customWidth="1"/>
    <col min="7183" max="7183" width="5" style="131" customWidth="1"/>
    <col min="7184" max="7185" width="9.75" style="131" customWidth="1"/>
    <col min="7186" max="7187" width="7.875" style="131" customWidth="1"/>
    <col min="7188" max="7418" width="9" style="131"/>
    <col min="7419" max="7419" width="3.125" style="131" customWidth="1"/>
    <col min="7420" max="7420" width="7.625" style="131" customWidth="1"/>
    <col min="7421" max="7421" width="4.125" style="131" customWidth="1"/>
    <col min="7422" max="7422" width="17" style="131" customWidth="1"/>
    <col min="7423" max="7423" width="3.625" style="131" customWidth="1"/>
    <col min="7424" max="7424" width="9.125" style="131" customWidth="1"/>
    <col min="7425" max="7425" width="3.625" style="131" customWidth="1"/>
    <col min="7426" max="7426" width="4.625" style="131" customWidth="1"/>
    <col min="7427" max="7427" width="9.625" style="131" customWidth="1"/>
    <col min="7428" max="7428" width="10.125" style="131" customWidth="1"/>
    <col min="7429" max="7429" width="10.25" style="131" customWidth="1"/>
    <col min="7430" max="7430" width="4.625" style="131" customWidth="1"/>
    <col min="7431" max="7431" width="5" style="131" customWidth="1"/>
    <col min="7432" max="7432" width="11.125" style="131" customWidth="1"/>
    <col min="7433" max="7433" width="16.125" style="131" customWidth="1"/>
    <col min="7434" max="7434" width="4.75" style="131" customWidth="1"/>
    <col min="7435" max="7435" width="3.625" style="131" customWidth="1"/>
    <col min="7436" max="7436" width="5.125" style="131" customWidth="1"/>
    <col min="7437" max="7437" width="3.125" style="131" customWidth="1"/>
    <col min="7438" max="7438" width="4.625" style="131" customWidth="1"/>
    <col min="7439" max="7439" width="5" style="131" customWidth="1"/>
    <col min="7440" max="7441" width="9.75" style="131" customWidth="1"/>
    <col min="7442" max="7443" width="7.875" style="131" customWidth="1"/>
    <col min="7444" max="7674" width="9" style="131"/>
    <col min="7675" max="7675" width="3.125" style="131" customWidth="1"/>
    <col min="7676" max="7676" width="7.625" style="131" customWidth="1"/>
    <col min="7677" max="7677" width="4.125" style="131" customWidth="1"/>
    <col min="7678" max="7678" width="17" style="131" customWidth="1"/>
    <col min="7679" max="7679" width="3.625" style="131" customWidth="1"/>
    <col min="7680" max="7680" width="9.125" style="131" customWidth="1"/>
    <col min="7681" max="7681" width="3.625" style="131" customWidth="1"/>
    <col min="7682" max="7682" width="4.625" style="131" customWidth="1"/>
    <col min="7683" max="7683" width="9.625" style="131" customWidth="1"/>
    <col min="7684" max="7684" width="10.125" style="131" customWidth="1"/>
    <col min="7685" max="7685" width="10.25" style="131" customWidth="1"/>
    <col min="7686" max="7686" width="4.625" style="131" customWidth="1"/>
    <col min="7687" max="7687" width="5" style="131" customWidth="1"/>
    <col min="7688" max="7688" width="11.125" style="131" customWidth="1"/>
    <col min="7689" max="7689" width="16.125" style="131" customWidth="1"/>
    <col min="7690" max="7690" width="4.75" style="131" customWidth="1"/>
    <col min="7691" max="7691" width="3.625" style="131" customWidth="1"/>
    <col min="7692" max="7692" width="5.125" style="131" customWidth="1"/>
    <col min="7693" max="7693" width="3.125" style="131" customWidth="1"/>
    <col min="7694" max="7694" width="4.625" style="131" customWidth="1"/>
    <col min="7695" max="7695" width="5" style="131" customWidth="1"/>
    <col min="7696" max="7697" width="9.75" style="131" customWidth="1"/>
    <col min="7698" max="7699" width="7.875" style="131" customWidth="1"/>
    <col min="7700" max="7930" width="9" style="131"/>
    <col min="7931" max="7931" width="3.125" style="131" customWidth="1"/>
    <col min="7932" max="7932" width="7.625" style="131" customWidth="1"/>
    <col min="7933" max="7933" width="4.125" style="131" customWidth="1"/>
    <col min="7934" max="7934" width="17" style="131" customWidth="1"/>
    <col min="7935" max="7935" width="3.625" style="131" customWidth="1"/>
    <col min="7936" max="7936" width="9.125" style="131" customWidth="1"/>
    <col min="7937" max="7937" width="3.625" style="131" customWidth="1"/>
    <col min="7938" max="7938" width="4.625" style="131" customWidth="1"/>
    <col min="7939" max="7939" width="9.625" style="131" customWidth="1"/>
    <col min="7940" max="7940" width="10.125" style="131" customWidth="1"/>
    <col min="7941" max="7941" width="10.25" style="131" customWidth="1"/>
    <col min="7942" max="7942" width="4.625" style="131" customWidth="1"/>
    <col min="7943" max="7943" width="5" style="131" customWidth="1"/>
    <col min="7944" max="7944" width="11.125" style="131" customWidth="1"/>
    <col min="7945" max="7945" width="16.125" style="131" customWidth="1"/>
    <col min="7946" max="7946" width="4.75" style="131" customWidth="1"/>
    <col min="7947" max="7947" width="3.625" style="131" customWidth="1"/>
    <col min="7948" max="7948" width="5.125" style="131" customWidth="1"/>
    <col min="7949" max="7949" width="3.125" style="131" customWidth="1"/>
    <col min="7950" max="7950" width="4.625" style="131" customWidth="1"/>
    <col min="7951" max="7951" width="5" style="131" customWidth="1"/>
    <col min="7952" max="7953" width="9.75" style="131" customWidth="1"/>
    <col min="7954" max="7955" width="7.875" style="131" customWidth="1"/>
    <col min="7956" max="8186" width="9" style="131"/>
    <col min="8187" max="8187" width="3.125" style="131" customWidth="1"/>
    <col min="8188" max="8188" width="7.625" style="131" customWidth="1"/>
    <col min="8189" max="8189" width="4.125" style="131" customWidth="1"/>
    <col min="8190" max="8190" width="17" style="131" customWidth="1"/>
    <col min="8191" max="8191" width="3.625" style="131" customWidth="1"/>
    <col min="8192" max="8192" width="9.125" style="131" customWidth="1"/>
    <col min="8193" max="8193" width="3.625" style="131" customWidth="1"/>
    <col min="8194" max="8194" width="4.625" style="131" customWidth="1"/>
    <col min="8195" max="8195" width="9.625" style="131" customWidth="1"/>
    <col min="8196" max="8196" width="10.125" style="131" customWidth="1"/>
    <col min="8197" max="8197" width="10.25" style="131" customWidth="1"/>
    <col min="8198" max="8198" width="4.625" style="131" customWidth="1"/>
    <col min="8199" max="8199" width="5" style="131" customWidth="1"/>
    <col min="8200" max="8200" width="11.125" style="131" customWidth="1"/>
    <col min="8201" max="8201" width="16.125" style="131" customWidth="1"/>
    <col min="8202" max="8202" width="4.75" style="131" customWidth="1"/>
    <col min="8203" max="8203" width="3.625" style="131" customWidth="1"/>
    <col min="8204" max="8204" width="5.125" style="131" customWidth="1"/>
    <col min="8205" max="8205" width="3.125" style="131" customWidth="1"/>
    <col min="8206" max="8206" width="4.625" style="131" customWidth="1"/>
    <col min="8207" max="8207" width="5" style="131" customWidth="1"/>
    <col min="8208" max="8209" width="9.75" style="131" customWidth="1"/>
    <col min="8210" max="8211" width="7.875" style="131" customWidth="1"/>
    <col min="8212" max="8442" width="9" style="131"/>
    <col min="8443" max="8443" width="3.125" style="131" customWidth="1"/>
    <col min="8444" max="8444" width="7.625" style="131" customWidth="1"/>
    <col min="8445" max="8445" width="4.125" style="131" customWidth="1"/>
    <col min="8446" max="8446" width="17" style="131" customWidth="1"/>
    <col min="8447" max="8447" width="3.625" style="131" customWidth="1"/>
    <col min="8448" max="8448" width="9.125" style="131" customWidth="1"/>
    <col min="8449" max="8449" width="3.625" style="131" customWidth="1"/>
    <col min="8450" max="8450" width="4.625" style="131" customWidth="1"/>
    <col min="8451" max="8451" width="9.625" style="131" customWidth="1"/>
    <col min="8452" max="8452" width="10.125" style="131" customWidth="1"/>
    <col min="8453" max="8453" width="10.25" style="131" customWidth="1"/>
    <col min="8454" max="8454" width="4.625" style="131" customWidth="1"/>
    <col min="8455" max="8455" width="5" style="131" customWidth="1"/>
    <col min="8456" max="8456" width="11.125" style="131" customWidth="1"/>
    <col min="8457" max="8457" width="16.125" style="131" customWidth="1"/>
    <col min="8458" max="8458" width="4.75" style="131" customWidth="1"/>
    <col min="8459" max="8459" width="3.625" style="131" customWidth="1"/>
    <col min="8460" max="8460" width="5.125" style="131" customWidth="1"/>
    <col min="8461" max="8461" width="3.125" style="131" customWidth="1"/>
    <col min="8462" max="8462" width="4.625" style="131" customWidth="1"/>
    <col min="8463" max="8463" width="5" style="131" customWidth="1"/>
    <col min="8464" max="8465" width="9.75" style="131" customWidth="1"/>
    <col min="8466" max="8467" width="7.875" style="131" customWidth="1"/>
    <col min="8468" max="8698" width="9" style="131"/>
    <col min="8699" max="8699" width="3.125" style="131" customWidth="1"/>
    <col min="8700" max="8700" width="7.625" style="131" customWidth="1"/>
    <col min="8701" max="8701" width="4.125" style="131" customWidth="1"/>
    <col min="8702" max="8702" width="17" style="131" customWidth="1"/>
    <col min="8703" max="8703" width="3.625" style="131" customWidth="1"/>
    <col min="8704" max="8704" width="9.125" style="131" customWidth="1"/>
    <col min="8705" max="8705" width="3.625" style="131" customWidth="1"/>
    <col min="8706" max="8706" width="4.625" style="131" customWidth="1"/>
    <col min="8707" max="8707" width="9.625" style="131" customWidth="1"/>
    <col min="8708" max="8708" width="10.125" style="131" customWidth="1"/>
    <col min="8709" max="8709" width="10.25" style="131" customWidth="1"/>
    <col min="8710" max="8710" width="4.625" style="131" customWidth="1"/>
    <col min="8711" max="8711" width="5" style="131" customWidth="1"/>
    <col min="8712" max="8712" width="11.125" style="131" customWidth="1"/>
    <col min="8713" max="8713" width="16.125" style="131" customWidth="1"/>
    <col min="8714" max="8714" width="4.75" style="131" customWidth="1"/>
    <col min="8715" max="8715" width="3.625" style="131" customWidth="1"/>
    <col min="8716" max="8716" width="5.125" style="131" customWidth="1"/>
    <col min="8717" max="8717" width="3.125" style="131" customWidth="1"/>
    <col min="8718" max="8718" width="4.625" style="131" customWidth="1"/>
    <col min="8719" max="8719" width="5" style="131" customWidth="1"/>
    <col min="8720" max="8721" width="9.75" style="131" customWidth="1"/>
    <col min="8722" max="8723" width="7.875" style="131" customWidth="1"/>
    <col min="8724" max="8954" width="9" style="131"/>
    <col min="8955" max="8955" width="3.125" style="131" customWidth="1"/>
    <col min="8956" max="8956" width="7.625" style="131" customWidth="1"/>
    <col min="8957" max="8957" width="4.125" style="131" customWidth="1"/>
    <col min="8958" max="8958" width="17" style="131" customWidth="1"/>
    <col min="8959" max="8959" width="3.625" style="131" customWidth="1"/>
    <col min="8960" max="8960" width="9.125" style="131" customWidth="1"/>
    <col min="8961" max="8961" width="3.625" style="131" customWidth="1"/>
    <col min="8962" max="8962" width="4.625" style="131" customWidth="1"/>
    <col min="8963" max="8963" width="9.625" style="131" customWidth="1"/>
    <col min="8964" max="8964" width="10.125" style="131" customWidth="1"/>
    <col min="8965" max="8965" width="10.25" style="131" customWidth="1"/>
    <col min="8966" max="8966" width="4.625" style="131" customWidth="1"/>
    <col min="8967" max="8967" width="5" style="131" customWidth="1"/>
    <col min="8968" max="8968" width="11.125" style="131" customWidth="1"/>
    <col min="8969" max="8969" width="16.125" style="131" customWidth="1"/>
    <col min="8970" max="8970" width="4.75" style="131" customWidth="1"/>
    <col min="8971" max="8971" width="3.625" style="131" customWidth="1"/>
    <col min="8972" max="8972" width="5.125" style="131" customWidth="1"/>
    <col min="8973" max="8973" width="3.125" style="131" customWidth="1"/>
    <col min="8974" max="8974" width="4.625" style="131" customWidth="1"/>
    <col min="8975" max="8975" width="5" style="131" customWidth="1"/>
    <col min="8976" max="8977" width="9.75" style="131" customWidth="1"/>
    <col min="8978" max="8979" width="7.875" style="131" customWidth="1"/>
    <col min="8980" max="9210" width="9" style="131"/>
    <col min="9211" max="9211" width="3.125" style="131" customWidth="1"/>
    <col min="9212" max="9212" width="7.625" style="131" customWidth="1"/>
    <col min="9213" max="9213" width="4.125" style="131" customWidth="1"/>
    <col min="9214" max="9214" width="17" style="131" customWidth="1"/>
    <col min="9215" max="9215" width="3.625" style="131" customWidth="1"/>
    <col min="9216" max="9216" width="9.125" style="131" customWidth="1"/>
    <col min="9217" max="9217" width="3.625" style="131" customWidth="1"/>
    <col min="9218" max="9218" width="4.625" style="131" customWidth="1"/>
    <col min="9219" max="9219" width="9.625" style="131" customWidth="1"/>
    <col min="9220" max="9220" width="10.125" style="131" customWidth="1"/>
    <col min="9221" max="9221" width="10.25" style="131" customWidth="1"/>
    <col min="9222" max="9222" width="4.625" style="131" customWidth="1"/>
    <col min="9223" max="9223" width="5" style="131" customWidth="1"/>
    <col min="9224" max="9224" width="11.125" style="131" customWidth="1"/>
    <col min="9225" max="9225" width="16.125" style="131" customWidth="1"/>
    <col min="9226" max="9226" width="4.75" style="131" customWidth="1"/>
    <col min="9227" max="9227" width="3.625" style="131" customWidth="1"/>
    <col min="9228" max="9228" width="5.125" style="131" customWidth="1"/>
    <col min="9229" max="9229" width="3.125" style="131" customWidth="1"/>
    <col min="9230" max="9230" width="4.625" style="131" customWidth="1"/>
    <col min="9231" max="9231" width="5" style="131" customWidth="1"/>
    <col min="9232" max="9233" width="9.75" style="131" customWidth="1"/>
    <col min="9234" max="9235" width="7.875" style="131" customWidth="1"/>
    <col min="9236" max="9466" width="9" style="131"/>
    <col min="9467" max="9467" width="3.125" style="131" customWidth="1"/>
    <col min="9468" max="9468" width="7.625" style="131" customWidth="1"/>
    <col min="9469" max="9469" width="4.125" style="131" customWidth="1"/>
    <col min="9470" max="9470" width="17" style="131" customWidth="1"/>
    <col min="9471" max="9471" width="3.625" style="131" customWidth="1"/>
    <col min="9472" max="9472" width="9.125" style="131" customWidth="1"/>
    <col min="9473" max="9473" width="3.625" style="131" customWidth="1"/>
    <col min="9474" max="9474" width="4.625" style="131" customWidth="1"/>
    <col min="9475" max="9475" width="9.625" style="131" customWidth="1"/>
    <col min="9476" max="9476" width="10.125" style="131" customWidth="1"/>
    <col min="9477" max="9477" width="10.25" style="131" customWidth="1"/>
    <col min="9478" max="9478" width="4.625" style="131" customWidth="1"/>
    <col min="9479" max="9479" width="5" style="131" customWidth="1"/>
    <col min="9480" max="9480" width="11.125" style="131" customWidth="1"/>
    <col min="9481" max="9481" width="16.125" style="131" customWidth="1"/>
    <col min="9482" max="9482" width="4.75" style="131" customWidth="1"/>
    <col min="9483" max="9483" width="3.625" style="131" customWidth="1"/>
    <col min="9484" max="9484" width="5.125" style="131" customWidth="1"/>
    <col min="9485" max="9485" width="3.125" style="131" customWidth="1"/>
    <col min="9486" max="9486" width="4.625" style="131" customWidth="1"/>
    <col min="9487" max="9487" width="5" style="131" customWidth="1"/>
    <col min="9488" max="9489" width="9.75" style="131" customWidth="1"/>
    <col min="9490" max="9491" width="7.875" style="131" customWidth="1"/>
    <col min="9492" max="9722" width="9" style="131"/>
    <col min="9723" max="9723" width="3.125" style="131" customWidth="1"/>
    <col min="9724" max="9724" width="7.625" style="131" customWidth="1"/>
    <col min="9725" max="9725" width="4.125" style="131" customWidth="1"/>
    <col min="9726" max="9726" width="17" style="131" customWidth="1"/>
    <col min="9727" max="9727" width="3.625" style="131" customWidth="1"/>
    <col min="9728" max="9728" width="9.125" style="131" customWidth="1"/>
    <col min="9729" max="9729" width="3.625" style="131" customWidth="1"/>
    <col min="9730" max="9730" width="4.625" style="131" customWidth="1"/>
    <col min="9731" max="9731" width="9.625" style="131" customWidth="1"/>
    <col min="9732" max="9732" width="10.125" style="131" customWidth="1"/>
    <col min="9733" max="9733" width="10.25" style="131" customWidth="1"/>
    <col min="9734" max="9734" width="4.625" style="131" customWidth="1"/>
    <col min="9735" max="9735" width="5" style="131" customWidth="1"/>
    <col min="9736" max="9736" width="11.125" style="131" customWidth="1"/>
    <col min="9737" max="9737" width="16.125" style="131" customWidth="1"/>
    <col min="9738" max="9738" width="4.75" style="131" customWidth="1"/>
    <col min="9739" max="9739" width="3.625" style="131" customWidth="1"/>
    <col min="9740" max="9740" width="5.125" style="131" customWidth="1"/>
    <col min="9741" max="9741" width="3.125" style="131" customWidth="1"/>
    <col min="9742" max="9742" width="4.625" style="131" customWidth="1"/>
    <col min="9743" max="9743" width="5" style="131" customWidth="1"/>
    <col min="9744" max="9745" width="9.75" style="131" customWidth="1"/>
    <col min="9746" max="9747" width="7.875" style="131" customWidth="1"/>
    <col min="9748" max="9978" width="9" style="131"/>
    <col min="9979" max="9979" width="3.125" style="131" customWidth="1"/>
    <col min="9980" max="9980" width="7.625" style="131" customWidth="1"/>
    <col min="9981" max="9981" width="4.125" style="131" customWidth="1"/>
    <col min="9982" max="9982" width="17" style="131" customWidth="1"/>
    <col min="9983" max="9983" width="3.625" style="131" customWidth="1"/>
    <col min="9984" max="9984" width="9.125" style="131" customWidth="1"/>
    <col min="9985" max="9985" width="3.625" style="131" customWidth="1"/>
    <col min="9986" max="9986" width="4.625" style="131" customWidth="1"/>
    <col min="9987" max="9987" width="9.625" style="131" customWidth="1"/>
    <col min="9988" max="9988" width="10.125" style="131" customWidth="1"/>
    <col min="9989" max="9989" width="10.25" style="131" customWidth="1"/>
    <col min="9990" max="9990" width="4.625" style="131" customWidth="1"/>
    <col min="9991" max="9991" width="5" style="131" customWidth="1"/>
    <col min="9992" max="9992" width="11.125" style="131" customWidth="1"/>
    <col min="9993" max="9993" width="16.125" style="131" customWidth="1"/>
    <col min="9994" max="9994" width="4.75" style="131" customWidth="1"/>
    <col min="9995" max="9995" width="3.625" style="131" customWidth="1"/>
    <col min="9996" max="9996" width="5.125" style="131" customWidth="1"/>
    <col min="9997" max="9997" width="3.125" style="131" customWidth="1"/>
    <col min="9998" max="9998" width="4.625" style="131" customWidth="1"/>
    <col min="9999" max="9999" width="5" style="131" customWidth="1"/>
    <col min="10000" max="10001" width="9.75" style="131" customWidth="1"/>
    <col min="10002" max="10003" width="7.875" style="131" customWidth="1"/>
    <col min="10004" max="10234" width="9" style="131"/>
    <col min="10235" max="10235" width="3.125" style="131" customWidth="1"/>
    <col min="10236" max="10236" width="7.625" style="131" customWidth="1"/>
    <col min="10237" max="10237" width="4.125" style="131" customWidth="1"/>
    <col min="10238" max="10238" width="17" style="131" customWidth="1"/>
    <col min="10239" max="10239" width="3.625" style="131" customWidth="1"/>
    <col min="10240" max="10240" width="9.125" style="131" customWidth="1"/>
    <col min="10241" max="10241" width="3.625" style="131" customWidth="1"/>
    <col min="10242" max="10242" width="4.625" style="131" customWidth="1"/>
    <col min="10243" max="10243" width="9.625" style="131" customWidth="1"/>
    <col min="10244" max="10244" width="10.125" style="131" customWidth="1"/>
    <col min="10245" max="10245" width="10.25" style="131" customWidth="1"/>
    <col min="10246" max="10246" width="4.625" style="131" customWidth="1"/>
    <col min="10247" max="10247" width="5" style="131" customWidth="1"/>
    <col min="10248" max="10248" width="11.125" style="131" customWidth="1"/>
    <col min="10249" max="10249" width="16.125" style="131" customWidth="1"/>
    <col min="10250" max="10250" width="4.75" style="131" customWidth="1"/>
    <col min="10251" max="10251" width="3.625" style="131" customWidth="1"/>
    <col min="10252" max="10252" width="5.125" style="131" customWidth="1"/>
    <col min="10253" max="10253" width="3.125" style="131" customWidth="1"/>
    <col min="10254" max="10254" width="4.625" style="131" customWidth="1"/>
    <col min="10255" max="10255" width="5" style="131" customWidth="1"/>
    <col min="10256" max="10257" width="9.75" style="131" customWidth="1"/>
    <col min="10258" max="10259" width="7.875" style="131" customWidth="1"/>
    <col min="10260" max="10490" width="9" style="131"/>
    <col min="10491" max="10491" width="3.125" style="131" customWidth="1"/>
    <col min="10492" max="10492" width="7.625" style="131" customWidth="1"/>
    <col min="10493" max="10493" width="4.125" style="131" customWidth="1"/>
    <col min="10494" max="10494" width="17" style="131" customWidth="1"/>
    <col min="10495" max="10495" width="3.625" style="131" customWidth="1"/>
    <col min="10496" max="10496" width="9.125" style="131" customWidth="1"/>
    <col min="10497" max="10497" width="3.625" style="131" customWidth="1"/>
    <col min="10498" max="10498" width="4.625" style="131" customWidth="1"/>
    <col min="10499" max="10499" width="9.625" style="131" customWidth="1"/>
    <col min="10500" max="10500" width="10.125" style="131" customWidth="1"/>
    <col min="10501" max="10501" width="10.25" style="131" customWidth="1"/>
    <col min="10502" max="10502" width="4.625" style="131" customWidth="1"/>
    <col min="10503" max="10503" width="5" style="131" customWidth="1"/>
    <col min="10504" max="10504" width="11.125" style="131" customWidth="1"/>
    <col min="10505" max="10505" width="16.125" style="131" customWidth="1"/>
    <col min="10506" max="10506" width="4.75" style="131" customWidth="1"/>
    <col min="10507" max="10507" width="3.625" style="131" customWidth="1"/>
    <col min="10508" max="10508" width="5.125" style="131" customWidth="1"/>
    <col min="10509" max="10509" width="3.125" style="131" customWidth="1"/>
    <col min="10510" max="10510" width="4.625" style="131" customWidth="1"/>
    <col min="10511" max="10511" width="5" style="131" customWidth="1"/>
    <col min="10512" max="10513" width="9.75" style="131" customWidth="1"/>
    <col min="10514" max="10515" width="7.875" style="131" customWidth="1"/>
    <col min="10516" max="10746" width="9" style="131"/>
    <col min="10747" max="10747" width="3.125" style="131" customWidth="1"/>
    <col min="10748" max="10748" width="7.625" style="131" customWidth="1"/>
    <col min="10749" max="10749" width="4.125" style="131" customWidth="1"/>
    <col min="10750" max="10750" width="17" style="131" customWidth="1"/>
    <col min="10751" max="10751" width="3.625" style="131" customWidth="1"/>
    <col min="10752" max="10752" width="9.125" style="131" customWidth="1"/>
    <col min="10753" max="10753" width="3.625" style="131" customWidth="1"/>
    <col min="10754" max="10754" width="4.625" style="131" customWidth="1"/>
    <col min="10755" max="10755" width="9.625" style="131" customWidth="1"/>
    <col min="10756" max="10756" width="10.125" style="131" customWidth="1"/>
    <col min="10757" max="10757" width="10.25" style="131" customWidth="1"/>
    <col min="10758" max="10758" width="4.625" style="131" customWidth="1"/>
    <col min="10759" max="10759" width="5" style="131" customWidth="1"/>
    <col min="10760" max="10760" width="11.125" style="131" customWidth="1"/>
    <col min="10761" max="10761" width="16.125" style="131" customWidth="1"/>
    <col min="10762" max="10762" width="4.75" style="131" customWidth="1"/>
    <col min="10763" max="10763" width="3.625" style="131" customWidth="1"/>
    <col min="10764" max="10764" width="5.125" style="131" customWidth="1"/>
    <col min="10765" max="10765" width="3.125" style="131" customWidth="1"/>
    <col min="10766" max="10766" width="4.625" style="131" customWidth="1"/>
    <col min="10767" max="10767" width="5" style="131" customWidth="1"/>
    <col min="10768" max="10769" width="9.75" style="131" customWidth="1"/>
    <col min="10770" max="10771" width="7.875" style="131" customWidth="1"/>
    <col min="10772" max="11002" width="9" style="131"/>
    <col min="11003" max="11003" width="3.125" style="131" customWidth="1"/>
    <col min="11004" max="11004" width="7.625" style="131" customWidth="1"/>
    <col min="11005" max="11005" width="4.125" style="131" customWidth="1"/>
    <col min="11006" max="11006" width="17" style="131" customWidth="1"/>
    <col min="11007" max="11007" width="3.625" style="131" customWidth="1"/>
    <col min="11008" max="11008" width="9.125" style="131" customWidth="1"/>
    <col min="11009" max="11009" width="3.625" style="131" customWidth="1"/>
    <col min="11010" max="11010" width="4.625" style="131" customWidth="1"/>
    <col min="11011" max="11011" width="9.625" style="131" customWidth="1"/>
    <col min="11012" max="11012" width="10.125" style="131" customWidth="1"/>
    <col min="11013" max="11013" width="10.25" style="131" customWidth="1"/>
    <col min="11014" max="11014" width="4.625" style="131" customWidth="1"/>
    <col min="11015" max="11015" width="5" style="131" customWidth="1"/>
    <col min="11016" max="11016" width="11.125" style="131" customWidth="1"/>
    <col min="11017" max="11017" width="16.125" style="131" customWidth="1"/>
    <col min="11018" max="11018" width="4.75" style="131" customWidth="1"/>
    <col min="11019" max="11019" width="3.625" style="131" customWidth="1"/>
    <col min="11020" max="11020" width="5.125" style="131" customWidth="1"/>
    <col min="11021" max="11021" width="3.125" style="131" customWidth="1"/>
    <col min="11022" max="11022" width="4.625" style="131" customWidth="1"/>
    <col min="11023" max="11023" width="5" style="131" customWidth="1"/>
    <col min="11024" max="11025" width="9.75" style="131" customWidth="1"/>
    <col min="11026" max="11027" width="7.875" style="131" customWidth="1"/>
    <col min="11028" max="11258" width="9" style="131"/>
    <col min="11259" max="11259" width="3.125" style="131" customWidth="1"/>
    <col min="11260" max="11260" width="7.625" style="131" customWidth="1"/>
    <col min="11261" max="11261" width="4.125" style="131" customWidth="1"/>
    <col min="11262" max="11262" width="17" style="131" customWidth="1"/>
    <col min="11263" max="11263" width="3.625" style="131" customWidth="1"/>
    <col min="11264" max="11264" width="9.125" style="131" customWidth="1"/>
    <col min="11265" max="11265" width="3.625" style="131" customWidth="1"/>
    <col min="11266" max="11266" width="4.625" style="131" customWidth="1"/>
    <col min="11267" max="11267" width="9.625" style="131" customWidth="1"/>
    <col min="11268" max="11268" width="10.125" style="131" customWidth="1"/>
    <col min="11269" max="11269" width="10.25" style="131" customWidth="1"/>
    <col min="11270" max="11270" width="4.625" style="131" customWidth="1"/>
    <col min="11271" max="11271" width="5" style="131" customWidth="1"/>
    <col min="11272" max="11272" width="11.125" style="131" customWidth="1"/>
    <col min="11273" max="11273" width="16.125" style="131" customWidth="1"/>
    <col min="11274" max="11274" width="4.75" style="131" customWidth="1"/>
    <col min="11275" max="11275" width="3.625" style="131" customWidth="1"/>
    <col min="11276" max="11276" width="5.125" style="131" customWidth="1"/>
    <col min="11277" max="11277" width="3.125" style="131" customWidth="1"/>
    <col min="11278" max="11278" width="4.625" style="131" customWidth="1"/>
    <col min="11279" max="11279" width="5" style="131" customWidth="1"/>
    <col min="11280" max="11281" width="9.75" style="131" customWidth="1"/>
    <col min="11282" max="11283" width="7.875" style="131" customWidth="1"/>
    <col min="11284" max="11514" width="9" style="131"/>
    <col min="11515" max="11515" width="3.125" style="131" customWidth="1"/>
    <col min="11516" max="11516" width="7.625" style="131" customWidth="1"/>
    <col min="11517" max="11517" width="4.125" style="131" customWidth="1"/>
    <col min="11518" max="11518" width="17" style="131" customWidth="1"/>
    <col min="11519" max="11519" width="3.625" style="131" customWidth="1"/>
    <col min="11520" max="11520" width="9.125" style="131" customWidth="1"/>
    <col min="11521" max="11521" width="3.625" style="131" customWidth="1"/>
    <col min="11522" max="11522" width="4.625" style="131" customWidth="1"/>
    <col min="11523" max="11523" width="9.625" style="131" customWidth="1"/>
    <col min="11524" max="11524" width="10.125" style="131" customWidth="1"/>
    <col min="11525" max="11525" width="10.25" style="131" customWidth="1"/>
    <col min="11526" max="11526" width="4.625" style="131" customWidth="1"/>
    <col min="11527" max="11527" width="5" style="131" customWidth="1"/>
    <col min="11528" max="11528" width="11.125" style="131" customWidth="1"/>
    <col min="11529" max="11529" width="16.125" style="131" customWidth="1"/>
    <col min="11530" max="11530" width="4.75" style="131" customWidth="1"/>
    <col min="11531" max="11531" width="3.625" style="131" customWidth="1"/>
    <col min="11532" max="11532" width="5.125" style="131" customWidth="1"/>
    <col min="11533" max="11533" width="3.125" style="131" customWidth="1"/>
    <col min="11534" max="11534" width="4.625" style="131" customWidth="1"/>
    <col min="11535" max="11535" width="5" style="131" customWidth="1"/>
    <col min="11536" max="11537" width="9.75" style="131" customWidth="1"/>
    <col min="11538" max="11539" width="7.875" style="131" customWidth="1"/>
    <col min="11540" max="11770" width="9" style="131"/>
    <col min="11771" max="11771" width="3.125" style="131" customWidth="1"/>
    <col min="11772" max="11772" width="7.625" style="131" customWidth="1"/>
    <col min="11773" max="11773" width="4.125" style="131" customWidth="1"/>
    <col min="11774" max="11774" width="17" style="131" customWidth="1"/>
    <col min="11775" max="11775" width="3.625" style="131" customWidth="1"/>
    <col min="11776" max="11776" width="9.125" style="131" customWidth="1"/>
    <col min="11777" max="11777" width="3.625" style="131" customWidth="1"/>
    <col min="11778" max="11778" width="4.625" style="131" customWidth="1"/>
    <col min="11779" max="11779" width="9.625" style="131" customWidth="1"/>
    <col min="11780" max="11780" width="10.125" style="131" customWidth="1"/>
    <col min="11781" max="11781" width="10.25" style="131" customWidth="1"/>
    <col min="11782" max="11782" width="4.625" style="131" customWidth="1"/>
    <col min="11783" max="11783" width="5" style="131" customWidth="1"/>
    <col min="11784" max="11784" width="11.125" style="131" customWidth="1"/>
    <col min="11785" max="11785" width="16.125" style="131" customWidth="1"/>
    <col min="11786" max="11786" width="4.75" style="131" customWidth="1"/>
    <col min="11787" max="11787" width="3.625" style="131" customWidth="1"/>
    <col min="11788" max="11788" width="5.125" style="131" customWidth="1"/>
    <col min="11789" max="11789" width="3.125" style="131" customWidth="1"/>
    <col min="11790" max="11790" width="4.625" style="131" customWidth="1"/>
    <col min="11791" max="11791" width="5" style="131" customWidth="1"/>
    <col min="11792" max="11793" width="9.75" style="131" customWidth="1"/>
    <col min="11794" max="11795" width="7.875" style="131" customWidth="1"/>
    <col min="11796" max="12026" width="9" style="131"/>
    <col min="12027" max="12027" width="3.125" style="131" customWidth="1"/>
    <col min="12028" max="12028" width="7.625" style="131" customWidth="1"/>
    <col min="12029" max="12029" width="4.125" style="131" customWidth="1"/>
    <col min="12030" max="12030" width="17" style="131" customWidth="1"/>
    <col min="12031" max="12031" width="3.625" style="131" customWidth="1"/>
    <col min="12032" max="12032" width="9.125" style="131" customWidth="1"/>
    <col min="12033" max="12033" width="3.625" style="131" customWidth="1"/>
    <col min="12034" max="12034" width="4.625" style="131" customWidth="1"/>
    <col min="12035" max="12035" width="9.625" style="131" customWidth="1"/>
    <col min="12036" max="12036" width="10.125" style="131" customWidth="1"/>
    <col min="12037" max="12037" width="10.25" style="131" customWidth="1"/>
    <col min="12038" max="12038" width="4.625" style="131" customWidth="1"/>
    <col min="12039" max="12039" width="5" style="131" customWidth="1"/>
    <col min="12040" max="12040" width="11.125" style="131" customWidth="1"/>
    <col min="12041" max="12041" width="16.125" style="131" customWidth="1"/>
    <col min="12042" max="12042" width="4.75" style="131" customWidth="1"/>
    <col min="12043" max="12043" width="3.625" style="131" customWidth="1"/>
    <col min="12044" max="12044" width="5.125" style="131" customWidth="1"/>
    <col min="12045" max="12045" width="3.125" style="131" customWidth="1"/>
    <col min="12046" max="12046" width="4.625" style="131" customWidth="1"/>
    <col min="12047" max="12047" width="5" style="131" customWidth="1"/>
    <col min="12048" max="12049" width="9.75" style="131" customWidth="1"/>
    <col min="12050" max="12051" width="7.875" style="131" customWidth="1"/>
    <col min="12052" max="12282" width="9" style="131"/>
    <col min="12283" max="12283" width="3.125" style="131" customWidth="1"/>
    <col min="12284" max="12284" width="7.625" style="131" customWidth="1"/>
    <col min="12285" max="12285" width="4.125" style="131" customWidth="1"/>
    <col min="12286" max="12286" width="17" style="131" customWidth="1"/>
    <col min="12287" max="12287" width="3.625" style="131" customWidth="1"/>
    <col min="12288" max="12288" width="9.125" style="131" customWidth="1"/>
    <col min="12289" max="12289" width="3.625" style="131" customWidth="1"/>
    <col min="12290" max="12290" width="4.625" style="131" customWidth="1"/>
    <col min="12291" max="12291" width="9.625" style="131" customWidth="1"/>
    <col min="12292" max="12292" width="10.125" style="131" customWidth="1"/>
    <col min="12293" max="12293" width="10.25" style="131" customWidth="1"/>
    <col min="12294" max="12294" width="4.625" style="131" customWidth="1"/>
    <col min="12295" max="12295" width="5" style="131" customWidth="1"/>
    <col min="12296" max="12296" width="11.125" style="131" customWidth="1"/>
    <col min="12297" max="12297" width="16.125" style="131" customWidth="1"/>
    <col min="12298" max="12298" width="4.75" style="131" customWidth="1"/>
    <col min="12299" max="12299" width="3.625" style="131" customWidth="1"/>
    <col min="12300" max="12300" width="5.125" style="131" customWidth="1"/>
    <col min="12301" max="12301" width="3.125" style="131" customWidth="1"/>
    <col min="12302" max="12302" width="4.625" style="131" customWidth="1"/>
    <col min="12303" max="12303" width="5" style="131" customWidth="1"/>
    <col min="12304" max="12305" width="9.75" style="131" customWidth="1"/>
    <col min="12306" max="12307" width="7.875" style="131" customWidth="1"/>
    <col min="12308" max="12538" width="9" style="131"/>
    <col min="12539" max="12539" width="3.125" style="131" customWidth="1"/>
    <col min="12540" max="12540" width="7.625" style="131" customWidth="1"/>
    <col min="12541" max="12541" width="4.125" style="131" customWidth="1"/>
    <col min="12542" max="12542" width="17" style="131" customWidth="1"/>
    <col min="12543" max="12543" width="3.625" style="131" customWidth="1"/>
    <col min="12544" max="12544" width="9.125" style="131" customWidth="1"/>
    <col min="12545" max="12545" width="3.625" style="131" customWidth="1"/>
    <col min="12546" max="12546" width="4.625" style="131" customWidth="1"/>
    <col min="12547" max="12547" width="9.625" style="131" customWidth="1"/>
    <col min="12548" max="12548" width="10.125" style="131" customWidth="1"/>
    <col min="12549" max="12549" width="10.25" style="131" customWidth="1"/>
    <col min="12550" max="12550" width="4.625" style="131" customWidth="1"/>
    <col min="12551" max="12551" width="5" style="131" customWidth="1"/>
    <col min="12552" max="12552" width="11.125" style="131" customWidth="1"/>
    <col min="12553" max="12553" width="16.125" style="131" customWidth="1"/>
    <col min="12554" max="12554" width="4.75" style="131" customWidth="1"/>
    <col min="12555" max="12555" width="3.625" style="131" customWidth="1"/>
    <col min="12556" max="12556" width="5.125" style="131" customWidth="1"/>
    <col min="12557" max="12557" width="3.125" style="131" customWidth="1"/>
    <col min="12558" max="12558" width="4.625" style="131" customWidth="1"/>
    <col min="12559" max="12559" width="5" style="131" customWidth="1"/>
    <col min="12560" max="12561" width="9.75" style="131" customWidth="1"/>
    <col min="12562" max="12563" width="7.875" style="131" customWidth="1"/>
    <col min="12564" max="12794" width="9" style="131"/>
    <col min="12795" max="12795" width="3.125" style="131" customWidth="1"/>
    <col min="12796" max="12796" width="7.625" style="131" customWidth="1"/>
    <col min="12797" max="12797" width="4.125" style="131" customWidth="1"/>
    <col min="12798" max="12798" width="17" style="131" customWidth="1"/>
    <col min="12799" max="12799" width="3.625" style="131" customWidth="1"/>
    <col min="12800" max="12800" width="9.125" style="131" customWidth="1"/>
    <col min="12801" max="12801" width="3.625" style="131" customWidth="1"/>
    <col min="12802" max="12802" width="4.625" style="131" customWidth="1"/>
    <col min="12803" max="12803" width="9.625" style="131" customWidth="1"/>
    <col min="12804" max="12804" width="10.125" style="131" customWidth="1"/>
    <col min="12805" max="12805" width="10.25" style="131" customWidth="1"/>
    <col min="12806" max="12806" width="4.625" style="131" customWidth="1"/>
    <col min="12807" max="12807" width="5" style="131" customWidth="1"/>
    <col min="12808" max="12808" width="11.125" style="131" customWidth="1"/>
    <col min="12809" max="12809" width="16.125" style="131" customWidth="1"/>
    <col min="12810" max="12810" width="4.75" style="131" customWidth="1"/>
    <col min="12811" max="12811" width="3.625" style="131" customWidth="1"/>
    <col min="12812" max="12812" width="5.125" style="131" customWidth="1"/>
    <col min="12813" max="12813" width="3.125" style="131" customWidth="1"/>
    <col min="12814" max="12814" width="4.625" style="131" customWidth="1"/>
    <col min="12815" max="12815" width="5" style="131" customWidth="1"/>
    <col min="12816" max="12817" width="9.75" style="131" customWidth="1"/>
    <col min="12818" max="12819" width="7.875" style="131" customWidth="1"/>
    <col min="12820" max="13050" width="9" style="131"/>
    <col min="13051" max="13051" width="3.125" style="131" customWidth="1"/>
    <col min="13052" max="13052" width="7.625" style="131" customWidth="1"/>
    <col min="13053" max="13053" width="4.125" style="131" customWidth="1"/>
    <col min="13054" max="13054" width="17" style="131" customWidth="1"/>
    <col min="13055" max="13055" width="3.625" style="131" customWidth="1"/>
    <col min="13056" max="13056" width="9.125" style="131" customWidth="1"/>
    <col min="13057" max="13057" width="3.625" style="131" customWidth="1"/>
    <col min="13058" max="13058" width="4.625" style="131" customWidth="1"/>
    <col min="13059" max="13059" width="9.625" style="131" customWidth="1"/>
    <col min="13060" max="13060" width="10.125" style="131" customWidth="1"/>
    <col min="13061" max="13061" width="10.25" style="131" customWidth="1"/>
    <col min="13062" max="13062" width="4.625" style="131" customWidth="1"/>
    <col min="13063" max="13063" width="5" style="131" customWidth="1"/>
    <col min="13064" max="13064" width="11.125" style="131" customWidth="1"/>
    <col min="13065" max="13065" width="16.125" style="131" customWidth="1"/>
    <col min="13066" max="13066" width="4.75" style="131" customWidth="1"/>
    <col min="13067" max="13067" width="3.625" style="131" customWidth="1"/>
    <col min="13068" max="13068" width="5.125" style="131" customWidth="1"/>
    <col min="13069" max="13069" width="3.125" style="131" customWidth="1"/>
    <col min="13070" max="13070" width="4.625" style="131" customWidth="1"/>
    <col min="13071" max="13071" width="5" style="131" customWidth="1"/>
    <col min="13072" max="13073" width="9.75" style="131" customWidth="1"/>
    <col min="13074" max="13075" width="7.875" style="131" customWidth="1"/>
    <col min="13076" max="13306" width="9" style="131"/>
    <col min="13307" max="13307" width="3.125" style="131" customWidth="1"/>
    <col min="13308" max="13308" width="7.625" style="131" customWidth="1"/>
    <col min="13309" max="13309" width="4.125" style="131" customWidth="1"/>
    <col min="13310" max="13310" width="17" style="131" customWidth="1"/>
    <col min="13311" max="13311" width="3.625" style="131" customWidth="1"/>
    <col min="13312" max="13312" width="9.125" style="131" customWidth="1"/>
    <col min="13313" max="13313" width="3.625" style="131" customWidth="1"/>
    <col min="13314" max="13314" width="4.625" style="131" customWidth="1"/>
    <col min="13315" max="13315" width="9.625" style="131" customWidth="1"/>
    <col min="13316" max="13316" width="10.125" style="131" customWidth="1"/>
    <col min="13317" max="13317" width="10.25" style="131" customWidth="1"/>
    <col min="13318" max="13318" width="4.625" style="131" customWidth="1"/>
    <col min="13319" max="13319" width="5" style="131" customWidth="1"/>
    <col min="13320" max="13320" width="11.125" style="131" customWidth="1"/>
    <col min="13321" max="13321" width="16.125" style="131" customWidth="1"/>
    <col min="13322" max="13322" width="4.75" style="131" customWidth="1"/>
    <col min="13323" max="13323" width="3.625" style="131" customWidth="1"/>
    <col min="13324" max="13324" width="5.125" style="131" customWidth="1"/>
    <col min="13325" max="13325" width="3.125" style="131" customWidth="1"/>
    <col min="13326" max="13326" width="4.625" style="131" customWidth="1"/>
    <col min="13327" max="13327" width="5" style="131" customWidth="1"/>
    <col min="13328" max="13329" width="9.75" style="131" customWidth="1"/>
    <col min="13330" max="13331" width="7.875" style="131" customWidth="1"/>
    <col min="13332" max="13562" width="9" style="131"/>
    <col min="13563" max="13563" width="3.125" style="131" customWidth="1"/>
    <col min="13564" max="13564" width="7.625" style="131" customWidth="1"/>
    <col min="13565" max="13565" width="4.125" style="131" customWidth="1"/>
    <col min="13566" max="13566" width="17" style="131" customWidth="1"/>
    <col min="13567" max="13567" width="3.625" style="131" customWidth="1"/>
    <col min="13568" max="13568" width="9.125" style="131" customWidth="1"/>
    <col min="13569" max="13569" width="3.625" style="131" customWidth="1"/>
    <col min="13570" max="13570" width="4.625" style="131" customWidth="1"/>
    <col min="13571" max="13571" width="9.625" style="131" customWidth="1"/>
    <col min="13572" max="13572" width="10.125" style="131" customWidth="1"/>
    <col min="13573" max="13573" width="10.25" style="131" customWidth="1"/>
    <col min="13574" max="13574" width="4.625" style="131" customWidth="1"/>
    <col min="13575" max="13575" width="5" style="131" customWidth="1"/>
    <col min="13576" max="13576" width="11.125" style="131" customWidth="1"/>
    <col min="13577" max="13577" width="16.125" style="131" customWidth="1"/>
    <col min="13578" max="13578" width="4.75" style="131" customWidth="1"/>
    <col min="13579" max="13579" width="3.625" style="131" customWidth="1"/>
    <col min="13580" max="13580" width="5.125" style="131" customWidth="1"/>
    <col min="13581" max="13581" width="3.125" style="131" customWidth="1"/>
    <col min="13582" max="13582" width="4.625" style="131" customWidth="1"/>
    <col min="13583" max="13583" width="5" style="131" customWidth="1"/>
    <col min="13584" max="13585" width="9.75" style="131" customWidth="1"/>
    <col min="13586" max="13587" width="7.875" style="131" customWidth="1"/>
    <col min="13588" max="13818" width="9" style="131"/>
    <col min="13819" max="13819" width="3.125" style="131" customWidth="1"/>
    <col min="13820" max="13820" width="7.625" style="131" customWidth="1"/>
    <col min="13821" max="13821" width="4.125" style="131" customWidth="1"/>
    <col min="13822" max="13822" width="17" style="131" customWidth="1"/>
    <col min="13823" max="13823" width="3.625" style="131" customWidth="1"/>
    <col min="13824" max="13824" width="9.125" style="131" customWidth="1"/>
    <col min="13825" max="13825" width="3.625" style="131" customWidth="1"/>
    <col min="13826" max="13826" width="4.625" style="131" customWidth="1"/>
    <col min="13827" max="13827" width="9.625" style="131" customWidth="1"/>
    <col min="13828" max="13828" width="10.125" style="131" customWidth="1"/>
    <col min="13829" max="13829" width="10.25" style="131" customWidth="1"/>
    <col min="13830" max="13830" width="4.625" style="131" customWidth="1"/>
    <col min="13831" max="13831" width="5" style="131" customWidth="1"/>
    <col min="13832" max="13832" width="11.125" style="131" customWidth="1"/>
    <col min="13833" max="13833" width="16.125" style="131" customWidth="1"/>
    <col min="13834" max="13834" width="4.75" style="131" customWidth="1"/>
    <col min="13835" max="13835" width="3.625" style="131" customWidth="1"/>
    <col min="13836" max="13836" width="5.125" style="131" customWidth="1"/>
    <col min="13837" max="13837" width="3.125" style="131" customWidth="1"/>
    <col min="13838" max="13838" width="4.625" style="131" customWidth="1"/>
    <col min="13839" max="13839" width="5" style="131" customWidth="1"/>
    <col min="13840" max="13841" width="9.75" style="131" customWidth="1"/>
    <col min="13842" max="13843" width="7.875" style="131" customWidth="1"/>
    <col min="13844" max="14074" width="9" style="131"/>
    <col min="14075" max="14075" width="3.125" style="131" customWidth="1"/>
    <col min="14076" max="14076" width="7.625" style="131" customWidth="1"/>
    <col min="14077" max="14077" width="4.125" style="131" customWidth="1"/>
    <col min="14078" max="14078" width="17" style="131" customWidth="1"/>
    <col min="14079" max="14079" width="3.625" style="131" customWidth="1"/>
    <col min="14080" max="14080" width="9.125" style="131" customWidth="1"/>
    <col min="14081" max="14081" width="3.625" style="131" customWidth="1"/>
    <col min="14082" max="14082" width="4.625" style="131" customWidth="1"/>
    <col min="14083" max="14083" width="9.625" style="131" customWidth="1"/>
    <col min="14084" max="14084" width="10.125" style="131" customWidth="1"/>
    <col min="14085" max="14085" width="10.25" style="131" customWidth="1"/>
    <col min="14086" max="14086" width="4.625" style="131" customWidth="1"/>
    <col min="14087" max="14087" width="5" style="131" customWidth="1"/>
    <col min="14088" max="14088" width="11.125" style="131" customWidth="1"/>
    <col min="14089" max="14089" width="16.125" style="131" customWidth="1"/>
    <col min="14090" max="14090" width="4.75" style="131" customWidth="1"/>
    <col min="14091" max="14091" width="3.625" style="131" customWidth="1"/>
    <col min="14092" max="14092" width="5.125" style="131" customWidth="1"/>
    <col min="14093" max="14093" width="3.125" style="131" customWidth="1"/>
    <col min="14094" max="14094" width="4.625" style="131" customWidth="1"/>
    <col min="14095" max="14095" width="5" style="131" customWidth="1"/>
    <col min="14096" max="14097" width="9.75" style="131" customWidth="1"/>
    <col min="14098" max="14099" width="7.875" style="131" customWidth="1"/>
    <col min="14100" max="14330" width="9" style="131"/>
    <col min="14331" max="14331" width="3.125" style="131" customWidth="1"/>
    <col min="14332" max="14332" width="7.625" style="131" customWidth="1"/>
    <col min="14333" max="14333" width="4.125" style="131" customWidth="1"/>
    <col min="14334" max="14334" width="17" style="131" customWidth="1"/>
    <col min="14335" max="14335" width="3.625" style="131" customWidth="1"/>
    <col min="14336" max="14336" width="9.125" style="131" customWidth="1"/>
    <col min="14337" max="14337" width="3.625" style="131" customWidth="1"/>
    <col min="14338" max="14338" width="4.625" style="131" customWidth="1"/>
    <col min="14339" max="14339" width="9.625" style="131" customWidth="1"/>
    <col min="14340" max="14340" width="10.125" style="131" customWidth="1"/>
    <col min="14341" max="14341" width="10.25" style="131" customWidth="1"/>
    <col min="14342" max="14342" width="4.625" style="131" customWidth="1"/>
    <col min="14343" max="14343" width="5" style="131" customWidth="1"/>
    <col min="14344" max="14344" width="11.125" style="131" customWidth="1"/>
    <col min="14345" max="14345" width="16.125" style="131" customWidth="1"/>
    <col min="14346" max="14346" width="4.75" style="131" customWidth="1"/>
    <col min="14347" max="14347" width="3.625" style="131" customWidth="1"/>
    <col min="14348" max="14348" width="5.125" style="131" customWidth="1"/>
    <col min="14349" max="14349" width="3.125" style="131" customWidth="1"/>
    <col min="14350" max="14350" width="4.625" style="131" customWidth="1"/>
    <col min="14351" max="14351" width="5" style="131" customWidth="1"/>
    <col min="14352" max="14353" width="9.75" style="131" customWidth="1"/>
    <col min="14354" max="14355" width="7.875" style="131" customWidth="1"/>
    <col min="14356" max="14586" width="9" style="131"/>
    <col min="14587" max="14587" width="3.125" style="131" customWidth="1"/>
    <col min="14588" max="14588" width="7.625" style="131" customWidth="1"/>
    <col min="14589" max="14589" width="4.125" style="131" customWidth="1"/>
    <col min="14590" max="14590" width="17" style="131" customWidth="1"/>
    <col min="14591" max="14591" width="3.625" style="131" customWidth="1"/>
    <col min="14592" max="14592" width="9.125" style="131" customWidth="1"/>
    <col min="14593" max="14593" width="3.625" style="131" customWidth="1"/>
    <col min="14594" max="14594" width="4.625" style="131" customWidth="1"/>
    <col min="14595" max="14595" width="9.625" style="131" customWidth="1"/>
    <col min="14596" max="14596" width="10.125" style="131" customWidth="1"/>
    <col min="14597" max="14597" width="10.25" style="131" customWidth="1"/>
    <col min="14598" max="14598" width="4.625" style="131" customWidth="1"/>
    <col min="14599" max="14599" width="5" style="131" customWidth="1"/>
    <col min="14600" max="14600" width="11.125" style="131" customWidth="1"/>
    <col min="14601" max="14601" width="16.125" style="131" customWidth="1"/>
    <col min="14602" max="14602" width="4.75" style="131" customWidth="1"/>
    <col min="14603" max="14603" width="3.625" style="131" customWidth="1"/>
    <col min="14604" max="14604" width="5.125" style="131" customWidth="1"/>
    <col min="14605" max="14605" width="3.125" style="131" customWidth="1"/>
    <col min="14606" max="14606" width="4.625" style="131" customWidth="1"/>
    <col min="14607" max="14607" width="5" style="131" customWidth="1"/>
    <col min="14608" max="14609" width="9.75" style="131" customWidth="1"/>
    <col min="14610" max="14611" width="7.875" style="131" customWidth="1"/>
    <col min="14612" max="14842" width="9" style="131"/>
    <col min="14843" max="14843" width="3.125" style="131" customWidth="1"/>
    <col min="14844" max="14844" width="7.625" style="131" customWidth="1"/>
    <col min="14845" max="14845" width="4.125" style="131" customWidth="1"/>
    <col min="14846" max="14846" width="17" style="131" customWidth="1"/>
    <col min="14847" max="14847" width="3.625" style="131" customWidth="1"/>
    <col min="14848" max="14848" width="9.125" style="131" customWidth="1"/>
    <col min="14849" max="14849" width="3.625" style="131" customWidth="1"/>
    <col min="14850" max="14850" width="4.625" style="131" customWidth="1"/>
    <col min="14851" max="14851" width="9.625" style="131" customWidth="1"/>
    <col min="14852" max="14852" width="10.125" style="131" customWidth="1"/>
    <col min="14853" max="14853" width="10.25" style="131" customWidth="1"/>
    <col min="14854" max="14854" width="4.625" style="131" customWidth="1"/>
    <col min="14855" max="14855" width="5" style="131" customWidth="1"/>
    <col min="14856" max="14856" width="11.125" style="131" customWidth="1"/>
    <col min="14857" max="14857" width="16.125" style="131" customWidth="1"/>
    <col min="14858" max="14858" width="4.75" style="131" customWidth="1"/>
    <col min="14859" max="14859" width="3.625" style="131" customWidth="1"/>
    <col min="14860" max="14860" width="5.125" style="131" customWidth="1"/>
    <col min="14861" max="14861" width="3.125" style="131" customWidth="1"/>
    <col min="14862" max="14862" width="4.625" style="131" customWidth="1"/>
    <col min="14863" max="14863" width="5" style="131" customWidth="1"/>
    <col min="14864" max="14865" width="9.75" style="131" customWidth="1"/>
    <col min="14866" max="14867" width="7.875" style="131" customWidth="1"/>
    <col min="14868" max="15098" width="9" style="131"/>
    <col min="15099" max="15099" width="3.125" style="131" customWidth="1"/>
    <col min="15100" max="15100" width="7.625" style="131" customWidth="1"/>
    <col min="15101" max="15101" width="4.125" style="131" customWidth="1"/>
    <col min="15102" max="15102" width="17" style="131" customWidth="1"/>
    <col min="15103" max="15103" width="3.625" style="131" customWidth="1"/>
    <col min="15104" max="15104" width="9.125" style="131" customWidth="1"/>
    <col min="15105" max="15105" width="3.625" style="131" customWidth="1"/>
    <col min="15106" max="15106" width="4.625" style="131" customWidth="1"/>
    <col min="15107" max="15107" width="9.625" style="131" customWidth="1"/>
    <col min="15108" max="15108" width="10.125" style="131" customWidth="1"/>
    <col min="15109" max="15109" width="10.25" style="131" customWidth="1"/>
    <col min="15110" max="15110" width="4.625" style="131" customWidth="1"/>
    <col min="15111" max="15111" width="5" style="131" customWidth="1"/>
    <col min="15112" max="15112" width="11.125" style="131" customWidth="1"/>
    <col min="15113" max="15113" width="16.125" style="131" customWidth="1"/>
    <col min="15114" max="15114" width="4.75" style="131" customWidth="1"/>
    <col min="15115" max="15115" width="3.625" style="131" customWidth="1"/>
    <col min="15116" max="15116" width="5.125" style="131" customWidth="1"/>
    <col min="15117" max="15117" width="3.125" style="131" customWidth="1"/>
    <col min="15118" max="15118" width="4.625" style="131" customWidth="1"/>
    <col min="15119" max="15119" width="5" style="131" customWidth="1"/>
    <col min="15120" max="15121" width="9.75" style="131" customWidth="1"/>
    <col min="15122" max="15123" width="7.875" style="131" customWidth="1"/>
    <col min="15124" max="15354" width="9" style="131"/>
    <col min="15355" max="15355" width="3.125" style="131" customWidth="1"/>
    <col min="15356" max="15356" width="7.625" style="131" customWidth="1"/>
    <col min="15357" max="15357" width="4.125" style="131" customWidth="1"/>
    <col min="15358" max="15358" width="17" style="131" customWidth="1"/>
    <col min="15359" max="15359" width="3.625" style="131" customWidth="1"/>
    <col min="15360" max="15360" width="9.125" style="131" customWidth="1"/>
    <col min="15361" max="15361" width="3.625" style="131" customWidth="1"/>
    <col min="15362" max="15362" width="4.625" style="131" customWidth="1"/>
    <col min="15363" max="15363" width="9.625" style="131" customWidth="1"/>
    <col min="15364" max="15364" width="10.125" style="131" customWidth="1"/>
    <col min="15365" max="15365" width="10.25" style="131" customWidth="1"/>
    <col min="15366" max="15366" width="4.625" style="131" customWidth="1"/>
    <col min="15367" max="15367" width="5" style="131" customWidth="1"/>
    <col min="15368" max="15368" width="11.125" style="131" customWidth="1"/>
    <col min="15369" max="15369" width="16.125" style="131" customWidth="1"/>
    <col min="15370" max="15370" width="4.75" style="131" customWidth="1"/>
    <col min="15371" max="15371" width="3.625" style="131" customWidth="1"/>
    <col min="15372" max="15372" width="5.125" style="131" customWidth="1"/>
    <col min="15373" max="15373" width="3.125" style="131" customWidth="1"/>
    <col min="15374" max="15374" width="4.625" style="131" customWidth="1"/>
    <col min="15375" max="15375" width="5" style="131" customWidth="1"/>
    <col min="15376" max="15377" width="9.75" style="131" customWidth="1"/>
    <col min="15378" max="15379" width="7.875" style="131" customWidth="1"/>
    <col min="15380" max="15610" width="9" style="131"/>
    <col min="15611" max="15611" width="3.125" style="131" customWidth="1"/>
    <col min="15612" max="15612" width="7.625" style="131" customWidth="1"/>
    <col min="15613" max="15613" width="4.125" style="131" customWidth="1"/>
    <col min="15614" max="15614" width="17" style="131" customWidth="1"/>
    <col min="15615" max="15615" width="3.625" style="131" customWidth="1"/>
    <col min="15616" max="15616" width="9.125" style="131" customWidth="1"/>
    <col min="15617" max="15617" width="3.625" style="131" customWidth="1"/>
    <col min="15618" max="15618" width="4.625" style="131" customWidth="1"/>
    <col min="15619" max="15619" width="9.625" style="131" customWidth="1"/>
    <col min="15620" max="15620" width="10.125" style="131" customWidth="1"/>
    <col min="15621" max="15621" width="10.25" style="131" customWidth="1"/>
    <col min="15622" max="15622" width="4.625" style="131" customWidth="1"/>
    <col min="15623" max="15623" width="5" style="131" customWidth="1"/>
    <col min="15624" max="15624" width="11.125" style="131" customWidth="1"/>
    <col min="15625" max="15625" width="16.125" style="131" customWidth="1"/>
    <col min="15626" max="15626" width="4.75" style="131" customWidth="1"/>
    <col min="15627" max="15627" width="3.625" style="131" customWidth="1"/>
    <col min="15628" max="15628" width="5.125" style="131" customWidth="1"/>
    <col min="15629" max="15629" width="3.125" style="131" customWidth="1"/>
    <col min="15630" max="15630" width="4.625" style="131" customWidth="1"/>
    <col min="15631" max="15631" width="5" style="131" customWidth="1"/>
    <col min="15632" max="15633" width="9.75" style="131" customWidth="1"/>
    <col min="15634" max="15635" width="7.875" style="131" customWidth="1"/>
    <col min="15636" max="15866" width="9" style="131"/>
    <col min="15867" max="15867" width="3.125" style="131" customWidth="1"/>
    <col min="15868" max="15868" width="7.625" style="131" customWidth="1"/>
    <col min="15869" max="15869" width="4.125" style="131" customWidth="1"/>
    <col min="15870" max="15870" width="17" style="131" customWidth="1"/>
    <col min="15871" max="15871" width="3.625" style="131" customWidth="1"/>
    <col min="15872" max="15872" width="9.125" style="131" customWidth="1"/>
    <col min="15873" max="15873" width="3.625" style="131" customWidth="1"/>
    <col min="15874" max="15874" width="4.625" style="131" customWidth="1"/>
    <col min="15875" max="15875" width="9.625" style="131" customWidth="1"/>
    <col min="15876" max="15876" width="10.125" style="131" customWidth="1"/>
    <col min="15877" max="15877" width="10.25" style="131" customWidth="1"/>
    <col min="15878" max="15878" width="4.625" style="131" customWidth="1"/>
    <col min="15879" max="15879" width="5" style="131" customWidth="1"/>
    <col min="15880" max="15880" width="11.125" style="131" customWidth="1"/>
    <col min="15881" max="15881" width="16.125" style="131" customWidth="1"/>
    <col min="15882" max="15882" width="4.75" style="131" customWidth="1"/>
    <col min="15883" max="15883" width="3.625" style="131" customWidth="1"/>
    <col min="15884" max="15884" width="5.125" style="131" customWidth="1"/>
    <col min="15885" max="15885" width="3.125" style="131" customWidth="1"/>
    <col min="15886" max="15886" width="4.625" style="131" customWidth="1"/>
    <col min="15887" max="15887" width="5" style="131" customWidth="1"/>
    <col min="15888" max="15889" width="9.75" style="131" customWidth="1"/>
    <col min="15890" max="15891" width="7.875" style="131" customWidth="1"/>
    <col min="15892" max="16122" width="9" style="131"/>
    <col min="16123" max="16123" width="3.125" style="131" customWidth="1"/>
    <col min="16124" max="16124" width="7.625" style="131" customWidth="1"/>
    <col min="16125" max="16125" width="4.125" style="131" customWidth="1"/>
    <col min="16126" max="16126" width="17" style="131" customWidth="1"/>
    <col min="16127" max="16127" width="3.625" style="131" customWidth="1"/>
    <col min="16128" max="16128" width="9.125" style="131" customWidth="1"/>
    <col min="16129" max="16129" width="3.625" style="131" customWidth="1"/>
    <col min="16130" max="16130" width="4.625" style="131" customWidth="1"/>
    <col min="16131" max="16131" width="9.625" style="131" customWidth="1"/>
    <col min="16132" max="16132" width="10.125" style="131" customWidth="1"/>
    <col min="16133" max="16133" width="10.25" style="131" customWidth="1"/>
    <col min="16134" max="16134" width="4.625" style="131" customWidth="1"/>
    <col min="16135" max="16135" width="5" style="131" customWidth="1"/>
    <col min="16136" max="16136" width="11.125" style="131" customWidth="1"/>
    <col min="16137" max="16137" width="16.125" style="131" customWidth="1"/>
    <col min="16138" max="16138" width="4.75" style="131" customWidth="1"/>
    <col min="16139" max="16139" width="3.625" style="131" customWidth="1"/>
    <col min="16140" max="16140" width="5.125" style="131" customWidth="1"/>
    <col min="16141" max="16141" width="3.125" style="131" customWidth="1"/>
    <col min="16142" max="16142" width="4.625" style="131" customWidth="1"/>
    <col min="16143" max="16143" width="5" style="131" customWidth="1"/>
    <col min="16144" max="16145" width="9.75" style="131" customWidth="1"/>
    <col min="16146" max="16147" width="7.875" style="131" customWidth="1"/>
    <col min="16148" max="16384" width="9" style="131"/>
  </cols>
  <sheetData>
    <row r="1" s="129" customFormat="1" ht="30.75" customHeight="1" spans="1:31">
      <c r="A1" s="132"/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99"/>
      <c r="V1" s="199"/>
      <c r="W1" s="199"/>
      <c r="X1" s="199"/>
      <c r="Y1" s="220" t="s">
        <v>0</v>
      </c>
      <c r="Z1" s="220"/>
      <c r="AA1" s="220"/>
      <c r="AB1" s="220"/>
      <c r="AC1" s="221"/>
      <c r="AD1" s="199"/>
      <c r="AE1" s="200"/>
    </row>
    <row r="2" s="129" customFormat="1" ht="34.5" customHeight="1" spans="1:30">
      <c r="A2" s="135" t="s">
        <v>1</v>
      </c>
      <c r="B2" s="136"/>
      <c r="C2" s="133"/>
      <c r="D2" s="137"/>
      <c r="E2" s="137"/>
      <c r="F2" s="137"/>
      <c r="G2" s="138" t="s">
        <v>2</v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200"/>
      <c r="V2" s="200"/>
      <c r="W2" s="200"/>
      <c r="X2" s="200"/>
      <c r="Y2" s="220"/>
      <c r="Z2" s="220"/>
      <c r="AA2" s="220"/>
      <c r="AB2" s="220"/>
      <c r="AC2" s="221"/>
      <c r="AD2" s="200"/>
    </row>
    <row r="3" s="129" customFormat="1" ht="28.5" customHeight="1" spans="1:31">
      <c r="A3" s="139" t="s">
        <v>3</v>
      </c>
      <c r="B3" s="140"/>
      <c r="C3" s="141" t="s">
        <v>4</v>
      </c>
      <c r="D3" s="142"/>
      <c r="E3" s="143"/>
      <c r="F3" s="144"/>
      <c r="G3" s="145" t="s">
        <v>5</v>
      </c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201"/>
      <c r="W3" s="202" t="s">
        <v>6</v>
      </c>
      <c r="X3" s="203"/>
      <c r="Y3" s="222" t="s">
        <v>7</v>
      </c>
      <c r="Z3" s="222" t="s">
        <v>8</v>
      </c>
      <c r="AA3" s="222" t="s">
        <v>9</v>
      </c>
      <c r="AB3" s="223" t="s">
        <v>10</v>
      </c>
      <c r="AC3" s="224" t="s">
        <v>11</v>
      </c>
      <c r="AD3" s="225"/>
      <c r="AE3" s="200"/>
    </row>
    <row r="4" s="129" customFormat="1" ht="36" customHeight="1" spans="1:31">
      <c r="A4" s="146"/>
      <c r="B4" s="147"/>
      <c r="C4" s="148"/>
      <c r="D4" s="149"/>
      <c r="E4" s="150"/>
      <c r="F4" s="151"/>
      <c r="G4" s="457" t="s">
        <v>12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204"/>
      <c r="V4" s="205"/>
      <c r="W4" s="206"/>
      <c r="X4" s="207"/>
      <c r="Y4" s="226"/>
      <c r="Z4" s="226"/>
      <c r="AA4" s="227"/>
      <c r="AB4" s="228" t="s">
        <v>13</v>
      </c>
      <c r="AC4" s="229"/>
      <c r="AD4" s="225"/>
      <c r="AE4" s="200"/>
    </row>
    <row r="5" ht="36.75" customHeight="1" spans="1:29">
      <c r="A5" s="154" t="s">
        <v>14</v>
      </c>
      <c r="B5" s="155"/>
      <c r="C5" s="155"/>
      <c r="D5" s="155"/>
      <c r="E5" s="156" t="s">
        <v>15</v>
      </c>
      <c r="F5" s="157" t="s">
        <v>16</v>
      </c>
      <c r="G5" s="158"/>
      <c r="H5" s="158"/>
      <c r="I5" s="185"/>
      <c r="J5" s="186" t="s">
        <v>17</v>
      </c>
      <c r="K5" s="186"/>
      <c r="L5" s="186"/>
      <c r="M5" s="186"/>
      <c r="N5" s="186"/>
      <c r="O5" s="157" t="s">
        <v>18</v>
      </c>
      <c r="P5" s="158"/>
      <c r="Q5" s="158"/>
      <c r="R5" s="158"/>
      <c r="S5" s="158"/>
      <c r="T5" s="158"/>
      <c r="U5" s="158"/>
      <c r="V5" s="185"/>
      <c r="W5" s="186" t="s">
        <v>19</v>
      </c>
      <c r="X5" s="186"/>
      <c r="Y5" s="230" t="s">
        <v>20</v>
      </c>
      <c r="Z5" s="231"/>
      <c r="AA5" s="232"/>
      <c r="AB5" s="230" t="s">
        <v>21</v>
      </c>
      <c r="AC5" s="233"/>
    </row>
    <row r="6" ht="50.1" customHeight="1" spans="1:29">
      <c r="A6" s="159"/>
      <c r="B6" s="160"/>
      <c r="C6" s="160"/>
      <c r="D6" s="161"/>
      <c r="E6" s="162">
        <v>1</v>
      </c>
      <c r="F6" s="189" t="s">
        <v>22</v>
      </c>
      <c r="G6" s="459"/>
      <c r="H6" s="459"/>
      <c r="I6" s="210"/>
      <c r="J6" s="188" t="s">
        <v>23</v>
      </c>
      <c r="K6" s="188"/>
      <c r="L6" s="188"/>
      <c r="M6" s="188"/>
      <c r="N6" s="188"/>
      <c r="O6" s="189" t="s">
        <v>24</v>
      </c>
      <c r="P6" s="190"/>
      <c r="Q6" s="190"/>
      <c r="R6" s="190"/>
      <c r="S6" s="190"/>
      <c r="T6" s="190"/>
      <c r="U6" s="190"/>
      <c r="V6" s="208"/>
      <c r="W6" s="209">
        <v>1</v>
      </c>
      <c r="X6" s="210"/>
      <c r="Y6" s="234" t="s">
        <v>4</v>
      </c>
      <c r="Z6" s="235"/>
      <c r="AA6" s="236"/>
      <c r="AB6" s="177" t="s">
        <v>25</v>
      </c>
      <c r="AC6" s="237"/>
    </row>
    <row r="7" ht="50.1" customHeight="1" spans="1:29">
      <c r="A7" s="165"/>
      <c r="B7" s="166"/>
      <c r="C7" s="166"/>
      <c r="D7" s="167"/>
      <c r="E7" s="460">
        <v>2</v>
      </c>
      <c r="F7" s="189" t="s">
        <v>26</v>
      </c>
      <c r="G7" s="459"/>
      <c r="H7" s="459"/>
      <c r="I7" s="210"/>
      <c r="J7" s="188" t="s">
        <v>27</v>
      </c>
      <c r="K7" s="188"/>
      <c r="L7" s="188"/>
      <c r="M7" s="188"/>
      <c r="N7" s="188"/>
      <c r="O7" s="189" t="s">
        <v>28</v>
      </c>
      <c r="P7" s="190"/>
      <c r="Q7" s="190"/>
      <c r="R7" s="190"/>
      <c r="S7" s="190"/>
      <c r="T7" s="190"/>
      <c r="U7" s="190"/>
      <c r="V7" s="208"/>
      <c r="W7" s="209">
        <v>1</v>
      </c>
      <c r="X7" s="210"/>
      <c r="Y7" s="234" t="s">
        <v>4</v>
      </c>
      <c r="Z7" s="235"/>
      <c r="AA7" s="236"/>
      <c r="AB7" s="177" t="s">
        <v>25</v>
      </c>
      <c r="AC7" s="237"/>
    </row>
    <row r="8" ht="50.1" customHeight="1" spans="1:29">
      <c r="A8" s="165"/>
      <c r="B8" s="166"/>
      <c r="C8" s="166"/>
      <c r="D8" s="167"/>
      <c r="E8" s="461">
        <v>3</v>
      </c>
      <c r="F8" s="189" t="s">
        <v>29</v>
      </c>
      <c r="G8" s="459"/>
      <c r="H8" s="459"/>
      <c r="I8" s="210"/>
      <c r="J8" s="475" t="s">
        <v>30</v>
      </c>
      <c r="K8" s="475"/>
      <c r="L8" s="475"/>
      <c r="M8" s="475"/>
      <c r="N8" s="475"/>
      <c r="O8" s="189" t="s">
        <v>31</v>
      </c>
      <c r="P8" s="190"/>
      <c r="Q8" s="190"/>
      <c r="R8" s="190"/>
      <c r="S8" s="190"/>
      <c r="T8" s="190"/>
      <c r="U8" s="190"/>
      <c r="V8" s="208"/>
      <c r="W8" s="209">
        <v>1</v>
      </c>
      <c r="X8" s="210"/>
      <c r="Y8" s="234" t="s">
        <v>4</v>
      </c>
      <c r="Z8" s="235"/>
      <c r="AA8" s="236"/>
      <c r="AB8" s="177" t="s">
        <v>25</v>
      </c>
      <c r="AC8" s="237"/>
    </row>
    <row r="9" ht="50.1" customHeight="1" spans="1:29">
      <c r="A9" s="165"/>
      <c r="B9" s="166"/>
      <c r="C9" s="166"/>
      <c r="D9" s="167"/>
      <c r="E9" s="461">
        <v>4</v>
      </c>
      <c r="F9" s="189" t="s">
        <v>32</v>
      </c>
      <c r="G9" s="459"/>
      <c r="H9" s="459"/>
      <c r="I9" s="210"/>
      <c r="J9" s="188" t="s">
        <v>33</v>
      </c>
      <c r="K9" s="188"/>
      <c r="L9" s="188"/>
      <c r="M9" s="188"/>
      <c r="N9" s="188"/>
      <c r="O9" s="189" t="s">
        <v>28</v>
      </c>
      <c r="P9" s="190"/>
      <c r="Q9" s="190"/>
      <c r="R9" s="190"/>
      <c r="S9" s="190"/>
      <c r="T9" s="190"/>
      <c r="U9" s="190"/>
      <c r="V9" s="208"/>
      <c r="W9" s="209">
        <v>1</v>
      </c>
      <c r="X9" s="210"/>
      <c r="Y9" s="234" t="s">
        <v>4</v>
      </c>
      <c r="Z9" s="235"/>
      <c r="AA9" s="236"/>
      <c r="AB9" s="177" t="s">
        <v>25</v>
      </c>
      <c r="AC9" s="237"/>
    </row>
    <row r="10" ht="50.1" customHeight="1" spans="1:29">
      <c r="A10" s="165"/>
      <c r="B10" s="166"/>
      <c r="C10" s="166"/>
      <c r="D10" s="167"/>
      <c r="E10" s="461">
        <v>5</v>
      </c>
      <c r="F10" s="189" t="s">
        <v>34</v>
      </c>
      <c r="G10" s="459"/>
      <c r="H10" s="459"/>
      <c r="I10" s="210"/>
      <c r="J10" s="475" t="s">
        <v>35</v>
      </c>
      <c r="K10" s="475"/>
      <c r="L10" s="475"/>
      <c r="M10" s="475"/>
      <c r="N10" s="475"/>
      <c r="O10" s="189" t="s">
        <v>31</v>
      </c>
      <c r="P10" s="190"/>
      <c r="Q10" s="190"/>
      <c r="R10" s="190"/>
      <c r="S10" s="190"/>
      <c r="T10" s="190"/>
      <c r="U10" s="190"/>
      <c r="V10" s="208"/>
      <c r="W10" s="209">
        <v>1</v>
      </c>
      <c r="X10" s="210"/>
      <c r="Y10" s="234" t="s">
        <v>4</v>
      </c>
      <c r="Z10" s="235"/>
      <c r="AA10" s="236"/>
      <c r="AB10" s="177" t="s">
        <v>25</v>
      </c>
      <c r="AC10" s="237"/>
    </row>
    <row r="11" ht="50.1" customHeight="1" spans="1:29">
      <c r="A11" s="165"/>
      <c r="B11" s="166"/>
      <c r="C11" s="166"/>
      <c r="D11" s="167"/>
      <c r="E11" s="461">
        <v>6</v>
      </c>
      <c r="F11" s="189" t="s">
        <v>36</v>
      </c>
      <c r="G11" s="459"/>
      <c r="H11" s="459"/>
      <c r="I11" s="210"/>
      <c r="J11" s="475" t="s">
        <v>37</v>
      </c>
      <c r="K11" s="475"/>
      <c r="L11" s="475"/>
      <c r="M11" s="475"/>
      <c r="N11" s="475"/>
      <c r="O11" s="189" t="s">
        <v>38</v>
      </c>
      <c r="P11" s="190"/>
      <c r="Q11" s="190"/>
      <c r="R11" s="190"/>
      <c r="S11" s="190"/>
      <c r="T11" s="190"/>
      <c r="U11" s="190"/>
      <c r="V11" s="208"/>
      <c r="W11" s="209">
        <v>1</v>
      </c>
      <c r="X11" s="210"/>
      <c r="Y11" s="234" t="s">
        <v>4</v>
      </c>
      <c r="Z11" s="235"/>
      <c r="AA11" s="236"/>
      <c r="AB11" s="177" t="s">
        <v>25</v>
      </c>
      <c r="AC11" s="237"/>
    </row>
    <row r="12" ht="50.1" customHeight="1" spans="1:29">
      <c r="A12" s="165"/>
      <c r="B12" s="166"/>
      <c r="C12" s="166"/>
      <c r="D12" s="167"/>
      <c r="E12" s="461">
        <v>7</v>
      </c>
      <c r="F12" s="189" t="s">
        <v>39</v>
      </c>
      <c r="G12" s="459"/>
      <c r="H12" s="459"/>
      <c r="I12" s="210"/>
      <c r="J12" s="475" t="s">
        <v>40</v>
      </c>
      <c r="K12" s="475"/>
      <c r="L12" s="475"/>
      <c r="M12" s="475"/>
      <c r="N12" s="475"/>
      <c r="O12" s="189" t="s">
        <v>41</v>
      </c>
      <c r="P12" s="190"/>
      <c r="Q12" s="190"/>
      <c r="R12" s="190"/>
      <c r="S12" s="190"/>
      <c r="T12" s="190"/>
      <c r="U12" s="190"/>
      <c r="V12" s="208"/>
      <c r="W12" s="209">
        <v>1</v>
      </c>
      <c r="X12" s="210"/>
      <c r="Y12" s="234" t="s">
        <v>4</v>
      </c>
      <c r="Z12" s="235"/>
      <c r="AA12" s="236"/>
      <c r="AB12" s="177" t="s">
        <v>25</v>
      </c>
      <c r="AC12" s="237"/>
    </row>
    <row r="13" ht="50.1" customHeight="1" spans="1:29">
      <c r="A13" s="165"/>
      <c r="B13" s="166"/>
      <c r="C13" s="166"/>
      <c r="D13" s="167"/>
      <c r="E13" s="461">
        <v>8</v>
      </c>
      <c r="F13" s="189" t="s">
        <v>42</v>
      </c>
      <c r="G13" s="459"/>
      <c r="H13" s="459"/>
      <c r="I13" s="210"/>
      <c r="J13" s="475" t="s">
        <v>40</v>
      </c>
      <c r="K13" s="475"/>
      <c r="L13" s="475"/>
      <c r="M13" s="475"/>
      <c r="N13" s="475"/>
      <c r="O13" s="189" t="s">
        <v>43</v>
      </c>
      <c r="P13" s="190"/>
      <c r="Q13" s="190"/>
      <c r="R13" s="190"/>
      <c r="S13" s="190"/>
      <c r="T13" s="190"/>
      <c r="U13" s="190"/>
      <c r="V13" s="208"/>
      <c r="W13" s="209">
        <v>1</v>
      </c>
      <c r="X13" s="210"/>
      <c r="Y13" s="234" t="s">
        <v>4</v>
      </c>
      <c r="Z13" s="235"/>
      <c r="AA13" s="236"/>
      <c r="AB13" s="177" t="s">
        <v>25</v>
      </c>
      <c r="AC13" s="237"/>
    </row>
    <row r="14" ht="50.1" customHeight="1" spans="1:29">
      <c r="A14" s="165"/>
      <c r="B14" s="166"/>
      <c r="C14" s="166"/>
      <c r="D14" s="167"/>
      <c r="E14" s="461">
        <v>9</v>
      </c>
      <c r="F14" s="189" t="s">
        <v>44</v>
      </c>
      <c r="G14" s="459"/>
      <c r="H14" s="459"/>
      <c r="I14" s="210"/>
      <c r="J14" s="475" t="s">
        <v>45</v>
      </c>
      <c r="K14" s="475"/>
      <c r="L14" s="475"/>
      <c r="M14" s="475"/>
      <c r="N14" s="475"/>
      <c r="O14" s="189" t="s">
        <v>46</v>
      </c>
      <c r="P14" s="190"/>
      <c r="Q14" s="190"/>
      <c r="R14" s="190"/>
      <c r="S14" s="190"/>
      <c r="T14" s="190"/>
      <c r="U14" s="190"/>
      <c r="V14" s="208"/>
      <c r="W14" s="209">
        <v>1</v>
      </c>
      <c r="X14" s="210"/>
      <c r="Y14" s="234" t="s">
        <v>4</v>
      </c>
      <c r="Z14" s="235"/>
      <c r="AA14" s="236"/>
      <c r="AB14" s="177" t="s">
        <v>25</v>
      </c>
      <c r="AC14" s="237"/>
    </row>
    <row r="15" ht="50.1" customHeight="1" spans="1:29">
      <c r="A15" s="165"/>
      <c r="B15" s="166"/>
      <c r="C15" s="166"/>
      <c r="D15" s="167"/>
      <c r="E15" s="461">
        <v>10</v>
      </c>
      <c r="F15" s="189" t="s">
        <v>47</v>
      </c>
      <c r="G15" s="459"/>
      <c r="H15" s="459"/>
      <c r="I15" s="210"/>
      <c r="J15" s="475" t="s">
        <v>23</v>
      </c>
      <c r="K15" s="475"/>
      <c r="L15" s="475"/>
      <c r="M15" s="475"/>
      <c r="N15" s="475"/>
      <c r="O15" s="189" t="s">
        <v>48</v>
      </c>
      <c r="P15" s="190"/>
      <c r="Q15" s="190"/>
      <c r="R15" s="190"/>
      <c r="S15" s="190"/>
      <c r="T15" s="190"/>
      <c r="U15" s="190"/>
      <c r="V15" s="208"/>
      <c r="W15" s="209">
        <v>1</v>
      </c>
      <c r="X15" s="210"/>
      <c r="Y15" s="234" t="s">
        <v>4</v>
      </c>
      <c r="Z15" s="235"/>
      <c r="AA15" s="236"/>
      <c r="AB15" s="177" t="s">
        <v>25</v>
      </c>
      <c r="AC15" s="237"/>
    </row>
    <row r="16" ht="50.1" customHeight="1" spans="1:29">
      <c r="A16" s="165"/>
      <c r="B16" s="166"/>
      <c r="C16" s="166"/>
      <c r="D16" s="167"/>
      <c r="E16" s="461">
        <v>11</v>
      </c>
      <c r="F16" s="189" t="s">
        <v>49</v>
      </c>
      <c r="G16" s="459"/>
      <c r="H16" s="459"/>
      <c r="I16" s="210"/>
      <c r="J16" s="475" t="s">
        <v>23</v>
      </c>
      <c r="K16" s="475"/>
      <c r="L16" s="475"/>
      <c r="M16" s="475"/>
      <c r="N16" s="475"/>
      <c r="O16" s="189" t="s">
        <v>50</v>
      </c>
      <c r="P16" s="190"/>
      <c r="Q16" s="190"/>
      <c r="R16" s="190"/>
      <c r="S16" s="190"/>
      <c r="T16" s="190"/>
      <c r="U16" s="190"/>
      <c r="V16" s="208"/>
      <c r="W16" s="209">
        <v>1</v>
      </c>
      <c r="X16" s="210"/>
      <c r="Y16" s="234" t="s">
        <v>4</v>
      </c>
      <c r="Z16" s="235"/>
      <c r="AA16" s="236"/>
      <c r="AB16" s="177" t="s">
        <v>25</v>
      </c>
      <c r="AC16" s="237"/>
    </row>
    <row r="17" ht="50.1" customHeight="1" spans="1:29">
      <c r="A17" s="165"/>
      <c r="B17" s="166"/>
      <c r="C17" s="166"/>
      <c r="D17" s="167"/>
      <c r="E17" s="461">
        <v>12</v>
      </c>
      <c r="F17" s="189" t="s">
        <v>51</v>
      </c>
      <c r="G17" s="459"/>
      <c r="H17" s="459"/>
      <c r="I17" s="210"/>
      <c r="J17" s="475" t="s">
        <v>52</v>
      </c>
      <c r="K17" s="475"/>
      <c r="L17" s="475"/>
      <c r="M17" s="475"/>
      <c r="N17" s="475"/>
      <c r="O17" s="189" t="s">
        <v>53</v>
      </c>
      <c r="P17" s="190"/>
      <c r="Q17" s="190"/>
      <c r="R17" s="190"/>
      <c r="S17" s="190"/>
      <c r="T17" s="190"/>
      <c r="U17" s="190"/>
      <c r="V17" s="208"/>
      <c r="W17" s="209">
        <v>1</v>
      </c>
      <c r="X17" s="210"/>
      <c r="Y17" s="234" t="s">
        <v>4</v>
      </c>
      <c r="Z17" s="235"/>
      <c r="AA17" s="236"/>
      <c r="AB17" s="177" t="s">
        <v>25</v>
      </c>
      <c r="AC17" s="237"/>
    </row>
    <row r="18" ht="50.1" customHeight="1" spans="1:29">
      <c r="A18" s="165"/>
      <c r="B18" s="166"/>
      <c r="C18" s="166"/>
      <c r="D18" s="167"/>
      <c r="E18" s="461">
        <v>13</v>
      </c>
      <c r="F18" s="189" t="s">
        <v>54</v>
      </c>
      <c r="G18" s="459"/>
      <c r="H18" s="459"/>
      <c r="I18" s="210"/>
      <c r="J18" s="475" t="s">
        <v>40</v>
      </c>
      <c r="K18" s="475"/>
      <c r="L18" s="475"/>
      <c r="M18" s="475"/>
      <c r="N18" s="475"/>
      <c r="O18" s="189" t="s">
        <v>41</v>
      </c>
      <c r="P18" s="190"/>
      <c r="Q18" s="190"/>
      <c r="R18" s="190"/>
      <c r="S18" s="190"/>
      <c r="T18" s="190"/>
      <c r="U18" s="190"/>
      <c r="V18" s="208"/>
      <c r="W18" s="209">
        <v>1</v>
      </c>
      <c r="X18" s="210"/>
      <c r="Y18" s="234" t="s">
        <v>55</v>
      </c>
      <c r="Z18" s="235"/>
      <c r="AA18" s="236"/>
      <c r="AB18" s="177" t="s">
        <v>25</v>
      </c>
      <c r="AC18" s="237"/>
    </row>
    <row r="19" ht="50.1" customHeight="1" spans="1:29">
      <c r="A19" s="165"/>
      <c r="B19" s="166"/>
      <c r="C19" s="166"/>
      <c r="D19" s="167"/>
      <c r="E19" s="461">
        <v>14</v>
      </c>
      <c r="F19" s="189" t="s">
        <v>56</v>
      </c>
      <c r="G19" s="459"/>
      <c r="H19" s="459"/>
      <c r="I19" s="210"/>
      <c r="J19" s="475" t="s">
        <v>40</v>
      </c>
      <c r="K19" s="475"/>
      <c r="L19" s="475"/>
      <c r="M19" s="475"/>
      <c r="N19" s="475"/>
      <c r="O19" s="189" t="s">
        <v>43</v>
      </c>
      <c r="P19" s="190"/>
      <c r="Q19" s="190"/>
      <c r="R19" s="190"/>
      <c r="S19" s="190"/>
      <c r="T19" s="190"/>
      <c r="U19" s="190"/>
      <c r="V19" s="208"/>
      <c r="W19" s="209">
        <v>1</v>
      </c>
      <c r="X19" s="210"/>
      <c r="Y19" s="234" t="s">
        <v>55</v>
      </c>
      <c r="Z19" s="235"/>
      <c r="AA19" s="236"/>
      <c r="AB19" s="177" t="s">
        <v>25</v>
      </c>
      <c r="AC19" s="237"/>
    </row>
    <row r="20" ht="50.1" customHeight="1" spans="1:29">
      <c r="A20" s="165"/>
      <c r="B20" s="166"/>
      <c r="C20" s="166"/>
      <c r="D20" s="167"/>
      <c r="E20" s="461">
        <v>15</v>
      </c>
      <c r="F20" s="189" t="s">
        <v>57</v>
      </c>
      <c r="G20" s="459"/>
      <c r="H20" s="459"/>
      <c r="I20" s="210"/>
      <c r="J20" s="475" t="s">
        <v>45</v>
      </c>
      <c r="K20" s="475"/>
      <c r="L20" s="475"/>
      <c r="M20" s="475"/>
      <c r="N20" s="475"/>
      <c r="O20" s="189" t="s">
        <v>46</v>
      </c>
      <c r="P20" s="190"/>
      <c r="Q20" s="190"/>
      <c r="R20" s="190"/>
      <c r="S20" s="190"/>
      <c r="T20" s="190"/>
      <c r="U20" s="190"/>
      <c r="V20" s="208"/>
      <c r="W20" s="209">
        <v>1</v>
      </c>
      <c r="X20" s="210"/>
      <c r="Y20" s="234" t="s">
        <v>55</v>
      </c>
      <c r="Z20" s="235"/>
      <c r="AA20" s="236"/>
      <c r="AB20" s="177" t="s">
        <v>25</v>
      </c>
      <c r="AC20" s="237"/>
    </row>
    <row r="21" ht="50.1" customHeight="1" spans="1:29">
      <c r="A21" s="165"/>
      <c r="B21" s="166"/>
      <c r="C21" s="166"/>
      <c r="D21" s="167"/>
      <c r="E21" s="461">
        <v>16</v>
      </c>
      <c r="F21" s="189" t="s">
        <v>58</v>
      </c>
      <c r="G21" s="459"/>
      <c r="H21" s="459"/>
      <c r="I21" s="210"/>
      <c r="J21" s="475" t="s">
        <v>23</v>
      </c>
      <c r="K21" s="475"/>
      <c r="L21" s="475"/>
      <c r="M21" s="475"/>
      <c r="N21" s="475"/>
      <c r="O21" s="189" t="s">
        <v>48</v>
      </c>
      <c r="P21" s="190"/>
      <c r="Q21" s="190"/>
      <c r="R21" s="190"/>
      <c r="S21" s="190"/>
      <c r="T21" s="190"/>
      <c r="U21" s="190"/>
      <c r="V21" s="208"/>
      <c r="W21" s="209">
        <v>1</v>
      </c>
      <c r="X21" s="210"/>
      <c r="Y21" s="234" t="s">
        <v>55</v>
      </c>
      <c r="Z21" s="235"/>
      <c r="AA21" s="236"/>
      <c r="AB21" s="177" t="s">
        <v>25</v>
      </c>
      <c r="AC21" s="237"/>
    </row>
    <row r="22" ht="50.1" customHeight="1" spans="1:29">
      <c r="A22" s="165"/>
      <c r="B22" s="166"/>
      <c r="C22" s="166"/>
      <c r="D22" s="167"/>
      <c r="E22" s="461">
        <v>17</v>
      </c>
      <c r="F22" s="189" t="s">
        <v>59</v>
      </c>
      <c r="G22" s="459"/>
      <c r="H22" s="459"/>
      <c r="I22" s="210"/>
      <c r="J22" s="475" t="s">
        <v>23</v>
      </c>
      <c r="K22" s="475"/>
      <c r="L22" s="475"/>
      <c r="M22" s="475"/>
      <c r="N22" s="475"/>
      <c r="O22" s="189" t="s">
        <v>50</v>
      </c>
      <c r="P22" s="190"/>
      <c r="Q22" s="190"/>
      <c r="R22" s="190"/>
      <c r="S22" s="190"/>
      <c r="T22" s="190"/>
      <c r="U22" s="190"/>
      <c r="V22" s="208"/>
      <c r="W22" s="209">
        <v>1</v>
      </c>
      <c r="X22" s="210"/>
      <c r="Y22" s="234" t="s">
        <v>55</v>
      </c>
      <c r="Z22" s="235"/>
      <c r="AA22" s="236"/>
      <c r="AB22" s="177" t="s">
        <v>25</v>
      </c>
      <c r="AC22" s="237"/>
    </row>
    <row r="23" ht="50.1" customHeight="1" spans="1:29">
      <c r="A23" s="165"/>
      <c r="B23" s="166"/>
      <c r="C23" s="166"/>
      <c r="D23" s="167"/>
      <c r="E23" s="461">
        <v>18</v>
      </c>
      <c r="F23" s="189" t="s">
        <v>60</v>
      </c>
      <c r="G23" s="459"/>
      <c r="H23" s="459"/>
      <c r="I23" s="210"/>
      <c r="J23" s="475" t="s">
        <v>52</v>
      </c>
      <c r="K23" s="475"/>
      <c r="L23" s="475"/>
      <c r="M23" s="475"/>
      <c r="N23" s="475"/>
      <c r="O23" s="189" t="s">
        <v>53</v>
      </c>
      <c r="P23" s="190"/>
      <c r="Q23" s="190"/>
      <c r="R23" s="190"/>
      <c r="S23" s="190"/>
      <c r="T23" s="190"/>
      <c r="U23" s="190"/>
      <c r="V23" s="208"/>
      <c r="W23" s="209">
        <v>1</v>
      </c>
      <c r="X23" s="210"/>
      <c r="Y23" s="234" t="s">
        <v>55</v>
      </c>
      <c r="Z23" s="235"/>
      <c r="AA23" s="236"/>
      <c r="AB23" s="177" t="s">
        <v>25</v>
      </c>
      <c r="AC23" s="237"/>
    </row>
    <row r="24" s="330" customFormat="1" ht="50.1" customHeight="1" spans="1:29">
      <c r="A24" s="165"/>
      <c r="B24" s="166"/>
      <c r="C24" s="166"/>
      <c r="D24" s="167"/>
      <c r="E24" s="462">
        <v>19</v>
      </c>
      <c r="F24" s="194" t="s">
        <v>61</v>
      </c>
      <c r="G24" s="463"/>
      <c r="H24" s="463"/>
      <c r="I24" s="213"/>
      <c r="J24" s="193" t="s">
        <v>23</v>
      </c>
      <c r="K24" s="193"/>
      <c r="L24" s="193"/>
      <c r="M24" s="193"/>
      <c r="N24" s="193"/>
      <c r="O24" s="194" t="s">
        <v>24</v>
      </c>
      <c r="P24" s="195"/>
      <c r="Q24" s="195"/>
      <c r="R24" s="195"/>
      <c r="S24" s="195"/>
      <c r="T24" s="195"/>
      <c r="U24" s="195"/>
      <c r="V24" s="211"/>
      <c r="W24" s="212">
        <v>1</v>
      </c>
      <c r="X24" s="213"/>
      <c r="Y24" s="238" t="s">
        <v>4</v>
      </c>
      <c r="Z24" s="239"/>
      <c r="AA24" s="240"/>
      <c r="AB24" s="354" t="s">
        <v>25</v>
      </c>
      <c r="AC24" s="355"/>
    </row>
    <row r="25" ht="29.25" customHeight="1" spans="1:29">
      <c r="A25" s="464" t="s">
        <v>62</v>
      </c>
      <c r="B25" s="465"/>
      <c r="C25" s="465"/>
      <c r="D25" s="466"/>
      <c r="E25" s="467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7"/>
    </row>
    <row r="26" ht="33.75" customHeight="1" spans="1:29">
      <c r="A26" s="178" t="s">
        <v>63</v>
      </c>
      <c r="B26" s="177" t="s">
        <v>64</v>
      </c>
      <c r="C26" s="177"/>
      <c r="D26" s="177" t="s">
        <v>65</v>
      </c>
      <c r="E26" s="177" t="s">
        <v>66</v>
      </c>
      <c r="F26" s="177"/>
      <c r="G26" s="177" t="s">
        <v>67</v>
      </c>
      <c r="H26" s="177" t="s">
        <v>68</v>
      </c>
      <c r="I26" s="177"/>
      <c r="J26" s="177"/>
      <c r="K26" s="177"/>
      <c r="L26" s="177" t="s">
        <v>69</v>
      </c>
      <c r="M26" s="177" t="s">
        <v>70</v>
      </c>
      <c r="N26" s="177"/>
      <c r="O26" s="177"/>
      <c r="P26" s="177" t="s">
        <v>63</v>
      </c>
      <c r="Q26" s="177" t="s">
        <v>71</v>
      </c>
      <c r="R26" s="177"/>
      <c r="S26" s="177" t="s">
        <v>65</v>
      </c>
      <c r="T26" s="177" t="s">
        <v>66</v>
      </c>
      <c r="U26" s="177"/>
      <c r="V26" s="177" t="s">
        <v>67</v>
      </c>
      <c r="W26" s="177" t="s">
        <v>68</v>
      </c>
      <c r="X26" s="177"/>
      <c r="Y26" s="177"/>
      <c r="Z26" s="177" t="s">
        <v>69</v>
      </c>
      <c r="AA26" s="177"/>
      <c r="AB26" s="177" t="s">
        <v>70</v>
      </c>
      <c r="AC26" s="177"/>
    </row>
    <row r="27" ht="26.1" customHeight="1" spans="1:29">
      <c r="A27" s="177">
        <v>1</v>
      </c>
      <c r="B27" s="177" t="s">
        <v>72</v>
      </c>
      <c r="C27" s="177"/>
      <c r="D27" s="177" t="s">
        <v>73</v>
      </c>
      <c r="E27" s="177"/>
      <c r="F27" s="177"/>
      <c r="G27" s="178"/>
      <c r="H27" s="177" t="s">
        <v>74</v>
      </c>
      <c r="I27" s="177"/>
      <c r="J27" s="177"/>
      <c r="K27" s="177"/>
      <c r="L27" s="177"/>
      <c r="M27" s="177"/>
      <c r="N27" s="177"/>
      <c r="O27" s="177"/>
      <c r="P27" s="177">
        <v>40</v>
      </c>
      <c r="Q27" s="177">
        <v>20240118</v>
      </c>
      <c r="R27" s="177"/>
      <c r="S27" s="182" t="s">
        <v>75</v>
      </c>
      <c r="T27" s="196" t="s">
        <v>76</v>
      </c>
      <c r="U27" s="198"/>
      <c r="V27" s="178" t="s">
        <v>77</v>
      </c>
      <c r="W27" s="177" t="s">
        <v>78</v>
      </c>
      <c r="X27" s="177"/>
      <c r="Y27" s="177"/>
      <c r="Z27" s="177" t="s">
        <v>79</v>
      </c>
      <c r="AA27" s="177"/>
      <c r="AB27" s="196"/>
      <c r="AC27" s="198"/>
    </row>
    <row r="28" ht="26.1" customHeight="1" spans="1:29">
      <c r="A28" s="177">
        <v>2</v>
      </c>
      <c r="B28" s="182" t="s">
        <v>80</v>
      </c>
      <c r="C28" s="182"/>
      <c r="D28" s="182" t="s">
        <v>81</v>
      </c>
      <c r="E28" s="177"/>
      <c r="F28" s="177"/>
      <c r="G28" s="178"/>
      <c r="H28" s="177" t="s">
        <v>82</v>
      </c>
      <c r="I28" s="177"/>
      <c r="J28" s="177"/>
      <c r="K28" s="177"/>
      <c r="L28" s="177"/>
      <c r="M28" s="177"/>
      <c r="N28" s="177"/>
      <c r="O28" s="177"/>
      <c r="P28" s="177">
        <v>41</v>
      </c>
      <c r="Q28" s="177">
        <v>20240118</v>
      </c>
      <c r="R28" s="177"/>
      <c r="S28" s="182" t="s">
        <v>75</v>
      </c>
      <c r="T28" s="196" t="s">
        <v>83</v>
      </c>
      <c r="U28" s="198"/>
      <c r="V28" s="178" t="s">
        <v>77</v>
      </c>
      <c r="W28" s="177" t="s">
        <v>84</v>
      </c>
      <c r="X28" s="177"/>
      <c r="Y28" s="177"/>
      <c r="Z28" s="177" t="s">
        <v>79</v>
      </c>
      <c r="AA28" s="177"/>
      <c r="AB28" s="196"/>
      <c r="AC28" s="198"/>
    </row>
    <row r="29" ht="26.1" customHeight="1" spans="1:29">
      <c r="A29" s="177">
        <v>3</v>
      </c>
      <c r="B29" s="182" t="s">
        <v>80</v>
      </c>
      <c r="C29" s="182"/>
      <c r="D29" s="182" t="s">
        <v>81</v>
      </c>
      <c r="E29" s="177" t="s">
        <v>85</v>
      </c>
      <c r="F29" s="177"/>
      <c r="G29" s="178" t="s">
        <v>86</v>
      </c>
      <c r="H29" s="177" t="s">
        <v>87</v>
      </c>
      <c r="I29" s="177"/>
      <c r="J29" s="177"/>
      <c r="K29" s="177"/>
      <c r="L29" s="177" t="s">
        <v>88</v>
      </c>
      <c r="M29" s="177" t="s">
        <v>89</v>
      </c>
      <c r="N29" s="177"/>
      <c r="O29" s="177"/>
      <c r="P29" s="177">
        <v>42</v>
      </c>
      <c r="Q29" s="177">
        <v>20240118</v>
      </c>
      <c r="R29" s="177"/>
      <c r="S29" s="182" t="s">
        <v>75</v>
      </c>
      <c r="T29" s="196" t="s">
        <v>90</v>
      </c>
      <c r="U29" s="198"/>
      <c r="V29" s="178" t="s">
        <v>91</v>
      </c>
      <c r="W29" s="177" t="s">
        <v>78</v>
      </c>
      <c r="X29" s="177"/>
      <c r="Y29" s="177"/>
      <c r="Z29" s="177" t="s">
        <v>79</v>
      </c>
      <c r="AA29" s="177"/>
      <c r="AB29" s="196"/>
      <c r="AC29" s="198"/>
    </row>
    <row r="30" ht="26.1" customHeight="1" spans="1:29">
      <c r="A30" s="177">
        <v>4</v>
      </c>
      <c r="B30" s="182" t="s">
        <v>80</v>
      </c>
      <c r="C30" s="182"/>
      <c r="D30" s="182" t="s">
        <v>81</v>
      </c>
      <c r="E30" s="177" t="s">
        <v>92</v>
      </c>
      <c r="F30" s="177"/>
      <c r="G30" s="178" t="s">
        <v>93</v>
      </c>
      <c r="H30" s="177" t="s">
        <v>94</v>
      </c>
      <c r="I30" s="177"/>
      <c r="J30" s="177"/>
      <c r="K30" s="177"/>
      <c r="L30" s="177" t="s">
        <v>95</v>
      </c>
      <c r="M30" s="177" t="s">
        <v>96</v>
      </c>
      <c r="N30" s="177"/>
      <c r="O30" s="177"/>
      <c r="P30" s="177">
        <v>43</v>
      </c>
      <c r="Q30" s="177">
        <v>20240118</v>
      </c>
      <c r="R30" s="177"/>
      <c r="S30" s="182" t="s">
        <v>75</v>
      </c>
      <c r="T30" s="196" t="s">
        <v>97</v>
      </c>
      <c r="U30" s="198"/>
      <c r="V30" s="178" t="s">
        <v>91</v>
      </c>
      <c r="W30" s="177" t="s">
        <v>84</v>
      </c>
      <c r="X30" s="177"/>
      <c r="Y30" s="177"/>
      <c r="Z30" s="177" t="s">
        <v>79</v>
      </c>
      <c r="AA30" s="177"/>
      <c r="AB30" s="196"/>
      <c r="AC30" s="198"/>
    </row>
    <row r="31" ht="26.1" customHeight="1" spans="1:29">
      <c r="A31" s="177">
        <v>5</v>
      </c>
      <c r="B31" s="182" t="s">
        <v>98</v>
      </c>
      <c r="C31" s="182"/>
      <c r="D31" s="182" t="s">
        <v>81</v>
      </c>
      <c r="E31" s="177" t="s">
        <v>99</v>
      </c>
      <c r="F31" s="177"/>
      <c r="G31" s="178" t="s">
        <v>100</v>
      </c>
      <c r="H31" s="177" t="s">
        <v>101</v>
      </c>
      <c r="I31" s="177"/>
      <c r="J31" s="177"/>
      <c r="K31" s="177"/>
      <c r="L31" s="177" t="s">
        <v>102</v>
      </c>
      <c r="M31" s="177"/>
      <c r="N31" s="177"/>
      <c r="O31" s="177"/>
      <c r="P31" s="177">
        <v>44</v>
      </c>
      <c r="Q31" s="177">
        <v>20240118</v>
      </c>
      <c r="R31" s="177"/>
      <c r="S31" s="182" t="s">
        <v>75</v>
      </c>
      <c r="T31" s="196" t="s">
        <v>103</v>
      </c>
      <c r="U31" s="198"/>
      <c r="V31" s="178" t="s">
        <v>104</v>
      </c>
      <c r="W31" s="177" t="s">
        <v>78</v>
      </c>
      <c r="X31" s="177"/>
      <c r="Y31" s="177"/>
      <c r="Z31" s="177" t="s">
        <v>79</v>
      </c>
      <c r="AA31" s="177"/>
      <c r="AB31" s="196"/>
      <c r="AC31" s="198"/>
    </row>
    <row r="32" ht="26.1" customHeight="1" spans="1:29">
      <c r="A32" s="177">
        <v>6</v>
      </c>
      <c r="B32" s="182" t="s">
        <v>105</v>
      </c>
      <c r="C32" s="182"/>
      <c r="D32" s="182" t="s">
        <v>106</v>
      </c>
      <c r="E32" s="177" t="s">
        <v>107</v>
      </c>
      <c r="F32" s="177"/>
      <c r="G32" s="178" t="s">
        <v>108</v>
      </c>
      <c r="H32" s="177" t="s">
        <v>109</v>
      </c>
      <c r="I32" s="177"/>
      <c r="J32" s="177"/>
      <c r="K32" s="177"/>
      <c r="L32" s="177" t="s">
        <v>110</v>
      </c>
      <c r="M32" s="177" t="s">
        <v>111</v>
      </c>
      <c r="N32" s="177"/>
      <c r="O32" s="177"/>
      <c r="P32" s="177">
        <v>45</v>
      </c>
      <c r="Q32" s="177">
        <v>20240118</v>
      </c>
      <c r="R32" s="177"/>
      <c r="S32" s="182" t="s">
        <v>75</v>
      </c>
      <c r="T32" s="196" t="s">
        <v>112</v>
      </c>
      <c r="U32" s="198"/>
      <c r="V32" s="178" t="s">
        <v>104</v>
      </c>
      <c r="W32" s="177" t="s">
        <v>78</v>
      </c>
      <c r="X32" s="177"/>
      <c r="Y32" s="177"/>
      <c r="Z32" s="177" t="s">
        <v>79</v>
      </c>
      <c r="AA32" s="177"/>
      <c r="AB32" s="196"/>
      <c r="AC32" s="198"/>
    </row>
    <row r="33" ht="26.1" customHeight="1" spans="1:29">
      <c r="A33" s="177">
        <v>7</v>
      </c>
      <c r="B33" s="182" t="s">
        <v>105</v>
      </c>
      <c r="C33" s="182"/>
      <c r="D33" s="182" t="s">
        <v>106</v>
      </c>
      <c r="E33" s="177" t="s">
        <v>113</v>
      </c>
      <c r="F33" s="177"/>
      <c r="G33" s="178" t="s">
        <v>114</v>
      </c>
      <c r="H33" s="177" t="s">
        <v>109</v>
      </c>
      <c r="I33" s="177"/>
      <c r="J33" s="177"/>
      <c r="K33" s="177"/>
      <c r="L33" s="177" t="s">
        <v>110</v>
      </c>
      <c r="M33" s="177" t="s">
        <v>111</v>
      </c>
      <c r="N33" s="177"/>
      <c r="O33" s="177"/>
      <c r="P33" s="177">
        <v>46</v>
      </c>
      <c r="Q33" s="182">
        <v>20240118</v>
      </c>
      <c r="R33" s="182"/>
      <c r="S33" s="182" t="s">
        <v>75</v>
      </c>
      <c r="T33" s="196" t="s">
        <v>115</v>
      </c>
      <c r="U33" s="198"/>
      <c r="V33" s="178" t="s">
        <v>116</v>
      </c>
      <c r="W33" s="177" t="s">
        <v>78</v>
      </c>
      <c r="X33" s="177"/>
      <c r="Y33" s="177"/>
      <c r="Z33" s="177" t="s">
        <v>79</v>
      </c>
      <c r="AA33" s="177"/>
      <c r="AB33" s="196"/>
      <c r="AC33" s="198"/>
    </row>
    <row r="34" ht="26.1" customHeight="1" spans="1:29">
      <c r="A34" s="177">
        <v>8</v>
      </c>
      <c r="B34" s="182" t="s">
        <v>105</v>
      </c>
      <c r="C34" s="182"/>
      <c r="D34" s="182" t="s">
        <v>106</v>
      </c>
      <c r="E34" s="177" t="s">
        <v>117</v>
      </c>
      <c r="F34" s="177"/>
      <c r="G34" s="178" t="s">
        <v>118</v>
      </c>
      <c r="H34" s="177" t="s">
        <v>119</v>
      </c>
      <c r="I34" s="177"/>
      <c r="J34" s="177"/>
      <c r="K34" s="177"/>
      <c r="L34" s="177" t="s">
        <v>110</v>
      </c>
      <c r="M34" s="177" t="s">
        <v>111</v>
      </c>
      <c r="N34" s="177"/>
      <c r="O34" s="177"/>
      <c r="P34" s="177">
        <v>47</v>
      </c>
      <c r="Q34" s="182">
        <v>20240118</v>
      </c>
      <c r="R34" s="182"/>
      <c r="S34" s="182" t="s">
        <v>75</v>
      </c>
      <c r="T34" s="196" t="s">
        <v>120</v>
      </c>
      <c r="U34" s="198"/>
      <c r="V34" s="178" t="s">
        <v>116</v>
      </c>
      <c r="W34" s="177" t="s">
        <v>78</v>
      </c>
      <c r="X34" s="177"/>
      <c r="Y34" s="177"/>
      <c r="Z34" s="177" t="s">
        <v>79</v>
      </c>
      <c r="AA34" s="177"/>
      <c r="AB34" s="196"/>
      <c r="AC34" s="198"/>
    </row>
    <row r="35" ht="26.1" customHeight="1" spans="1:29">
      <c r="A35" s="177">
        <v>9</v>
      </c>
      <c r="B35" s="177">
        <v>20220616</v>
      </c>
      <c r="C35" s="177"/>
      <c r="D35" s="177" t="s">
        <v>106</v>
      </c>
      <c r="E35" s="196" t="s">
        <v>121</v>
      </c>
      <c r="F35" s="198"/>
      <c r="G35" s="468" t="s">
        <v>122</v>
      </c>
      <c r="H35" s="177" t="s">
        <v>123</v>
      </c>
      <c r="I35" s="177"/>
      <c r="J35" s="177"/>
      <c r="K35" s="177"/>
      <c r="L35" s="177" t="s">
        <v>124</v>
      </c>
      <c r="M35" s="177" t="s">
        <v>111</v>
      </c>
      <c r="N35" s="177"/>
      <c r="O35" s="177"/>
      <c r="P35" s="177">
        <v>48</v>
      </c>
      <c r="Q35" s="182">
        <v>20240118</v>
      </c>
      <c r="R35" s="182"/>
      <c r="S35" s="182" t="s">
        <v>75</v>
      </c>
      <c r="T35" s="196" t="s">
        <v>125</v>
      </c>
      <c r="U35" s="198"/>
      <c r="V35" s="178" t="s">
        <v>104</v>
      </c>
      <c r="W35" s="177" t="s">
        <v>84</v>
      </c>
      <c r="X35" s="177"/>
      <c r="Y35" s="177"/>
      <c r="Z35" s="177" t="s">
        <v>79</v>
      </c>
      <c r="AA35" s="177"/>
      <c r="AB35" s="196"/>
      <c r="AC35" s="198"/>
    </row>
    <row r="36" ht="26.1" customHeight="1" spans="1:29">
      <c r="A36" s="177">
        <v>10</v>
      </c>
      <c r="B36" s="177">
        <v>20220616</v>
      </c>
      <c r="C36" s="177"/>
      <c r="D36" s="177" t="s">
        <v>106</v>
      </c>
      <c r="E36" s="196" t="s">
        <v>126</v>
      </c>
      <c r="F36" s="198"/>
      <c r="G36" s="469" t="s">
        <v>122</v>
      </c>
      <c r="H36" s="177" t="s">
        <v>123</v>
      </c>
      <c r="I36" s="177"/>
      <c r="J36" s="177"/>
      <c r="K36" s="177"/>
      <c r="L36" s="177" t="s">
        <v>124</v>
      </c>
      <c r="M36" s="177" t="s">
        <v>111</v>
      </c>
      <c r="N36" s="177"/>
      <c r="O36" s="177"/>
      <c r="P36" s="177">
        <v>49</v>
      </c>
      <c r="Q36" s="182">
        <v>20240118</v>
      </c>
      <c r="R36" s="182"/>
      <c r="S36" s="182" t="s">
        <v>75</v>
      </c>
      <c r="T36" s="196" t="s">
        <v>127</v>
      </c>
      <c r="U36" s="198"/>
      <c r="V36" s="178" t="s">
        <v>104</v>
      </c>
      <c r="W36" s="177" t="s">
        <v>84</v>
      </c>
      <c r="X36" s="177"/>
      <c r="Y36" s="177"/>
      <c r="Z36" s="177" t="s">
        <v>79</v>
      </c>
      <c r="AA36" s="177"/>
      <c r="AB36" s="196"/>
      <c r="AC36" s="198"/>
    </row>
    <row r="37" ht="26.1" customHeight="1" spans="1:29">
      <c r="A37" s="177">
        <v>11</v>
      </c>
      <c r="B37" s="177">
        <v>20220616</v>
      </c>
      <c r="C37" s="177"/>
      <c r="D37" s="177" t="s">
        <v>106</v>
      </c>
      <c r="E37" s="196" t="s">
        <v>128</v>
      </c>
      <c r="F37" s="198"/>
      <c r="G37" s="469" t="s">
        <v>122</v>
      </c>
      <c r="H37" s="177" t="s">
        <v>123</v>
      </c>
      <c r="I37" s="177"/>
      <c r="J37" s="177"/>
      <c r="K37" s="177"/>
      <c r="L37" s="177" t="s">
        <v>124</v>
      </c>
      <c r="M37" s="177" t="s">
        <v>111</v>
      </c>
      <c r="N37" s="177"/>
      <c r="O37" s="177"/>
      <c r="P37" s="177">
        <v>50</v>
      </c>
      <c r="Q37" s="182">
        <v>20240118</v>
      </c>
      <c r="R37" s="182"/>
      <c r="S37" s="182" t="s">
        <v>75</v>
      </c>
      <c r="T37" s="196" t="s">
        <v>129</v>
      </c>
      <c r="U37" s="198"/>
      <c r="V37" s="178" t="s">
        <v>116</v>
      </c>
      <c r="W37" s="177" t="s">
        <v>84</v>
      </c>
      <c r="X37" s="177"/>
      <c r="Y37" s="177"/>
      <c r="Z37" s="177" t="s">
        <v>79</v>
      </c>
      <c r="AA37" s="177"/>
      <c r="AB37" s="196"/>
      <c r="AC37" s="198"/>
    </row>
    <row r="38" ht="26.1" customHeight="1" spans="1:29">
      <c r="A38" s="177">
        <v>12</v>
      </c>
      <c r="B38" s="177">
        <v>20220616</v>
      </c>
      <c r="C38" s="177"/>
      <c r="D38" s="177" t="s">
        <v>106</v>
      </c>
      <c r="E38" s="470" t="s">
        <v>130</v>
      </c>
      <c r="F38" s="471"/>
      <c r="G38" s="469" t="s">
        <v>131</v>
      </c>
      <c r="H38" s="177" t="s">
        <v>123</v>
      </c>
      <c r="I38" s="177"/>
      <c r="J38" s="177"/>
      <c r="K38" s="177"/>
      <c r="L38" s="177" t="s">
        <v>124</v>
      </c>
      <c r="M38" s="177" t="s">
        <v>111</v>
      </c>
      <c r="N38" s="177"/>
      <c r="O38" s="177"/>
      <c r="P38" s="177">
        <v>51</v>
      </c>
      <c r="Q38" s="182">
        <v>20240118</v>
      </c>
      <c r="R38" s="182"/>
      <c r="S38" s="182" t="s">
        <v>75</v>
      </c>
      <c r="T38" s="196" t="s">
        <v>132</v>
      </c>
      <c r="U38" s="198"/>
      <c r="V38" s="178" t="s">
        <v>116</v>
      </c>
      <c r="W38" s="177" t="s">
        <v>84</v>
      </c>
      <c r="X38" s="177"/>
      <c r="Y38" s="177"/>
      <c r="Z38" s="177" t="s">
        <v>79</v>
      </c>
      <c r="AA38" s="177"/>
      <c r="AB38" s="196"/>
      <c r="AC38" s="198"/>
    </row>
    <row r="39" ht="26.1" customHeight="1" spans="1:29">
      <c r="A39" s="177">
        <v>13</v>
      </c>
      <c r="B39" s="177">
        <v>20221128</v>
      </c>
      <c r="C39" s="177"/>
      <c r="D39" s="177" t="s">
        <v>133</v>
      </c>
      <c r="E39" s="472" t="s">
        <v>134</v>
      </c>
      <c r="F39" s="472"/>
      <c r="G39" s="469" t="s">
        <v>135</v>
      </c>
      <c r="H39" s="177" t="s">
        <v>109</v>
      </c>
      <c r="I39" s="177"/>
      <c r="J39" s="177"/>
      <c r="K39" s="177"/>
      <c r="L39" s="177" t="s">
        <v>136</v>
      </c>
      <c r="M39" s="177" t="s">
        <v>137</v>
      </c>
      <c r="N39" s="177"/>
      <c r="O39" s="177"/>
      <c r="P39" s="177">
        <v>52</v>
      </c>
      <c r="Q39" s="182">
        <v>20240118</v>
      </c>
      <c r="R39" s="182"/>
      <c r="S39" s="182" t="s">
        <v>75</v>
      </c>
      <c r="T39" s="177" t="s">
        <v>138</v>
      </c>
      <c r="U39" s="177"/>
      <c r="V39" s="181" t="s">
        <v>139</v>
      </c>
      <c r="W39" s="177" t="s">
        <v>78</v>
      </c>
      <c r="X39" s="177"/>
      <c r="Y39" s="177"/>
      <c r="Z39" s="177" t="s">
        <v>79</v>
      </c>
      <c r="AA39" s="177"/>
      <c r="AB39" s="196"/>
      <c r="AC39" s="198"/>
    </row>
    <row r="40" ht="26.1" customHeight="1" spans="1:29">
      <c r="A40" s="177">
        <v>14</v>
      </c>
      <c r="B40" s="177">
        <v>20221128</v>
      </c>
      <c r="C40" s="177"/>
      <c r="D40" s="177" t="s">
        <v>133</v>
      </c>
      <c r="E40" s="470" t="s">
        <v>140</v>
      </c>
      <c r="F40" s="471"/>
      <c r="G40" s="469" t="s">
        <v>141</v>
      </c>
      <c r="H40" s="177" t="s">
        <v>123</v>
      </c>
      <c r="I40" s="177"/>
      <c r="J40" s="177"/>
      <c r="K40" s="177"/>
      <c r="L40" s="177" t="s">
        <v>136</v>
      </c>
      <c r="M40" s="177" t="s">
        <v>137</v>
      </c>
      <c r="N40" s="177"/>
      <c r="O40" s="177"/>
      <c r="P40" s="177">
        <v>53</v>
      </c>
      <c r="Q40" s="182">
        <v>20240118</v>
      </c>
      <c r="R40" s="182"/>
      <c r="S40" s="182" t="s">
        <v>75</v>
      </c>
      <c r="T40" s="177" t="s">
        <v>142</v>
      </c>
      <c r="U40" s="177"/>
      <c r="V40" s="181" t="s">
        <v>139</v>
      </c>
      <c r="W40" s="177" t="s">
        <v>78</v>
      </c>
      <c r="X40" s="177"/>
      <c r="Y40" s="177"/>
      <c r="Z40" s="177" t="s">
        <v>79</v>
      </c>
      <c r="AA40" s="177"/>
      <c r="AB40" s="196"/>
      <c r="AC40" s="198"/>
    </row>
    <row r="41" ht="26.1" customHeight="1" spans="1:29">
      <c r="A41" s="177">
        <v>15</v>
      </c>
      <c r="B41" s="177">
        <v>20221128</v>
      </c>
      <c r="C41" s="177"/>
      <c r="D41" s="177" t="s">
        <v>133</v>
      </c>
      <c r="E41" s="470" t="s">
        <v>143</v>
      </c>
      <c r="F41" s="471"/>
      <c r="G41" s="43" t="s">
        <v>144</v>
      </c>
      <c r="H41" s="177" t="s">
        <v>145</v>
      </c>
      <c r="I41" s="177"/>
      <c r="J41" s="177"/>
      <c r="K41" s="177"/>
      <c r="L41" s="177" t="s">
        <v>136</v>
      </c>
      <c r="M41" s="177" t="s">
        <v>137</v>
      </c>
      <c r="N41" s="177"/>
      <c r="O41" s="177"/>
      <c r="P41" s="177">
        <v>54</v>
      </c>
      <c r="Q41" s="177">
        <v>20240118</v>
      </c>
      <c r="R41" s="177"/>
      <c r="S41" s="177" t="s">
        <v>75</v>
      </c>
      <c r="T41" s="177" t="s">
        <v>146</v>
      </c>
      <c r="U41" s="177"/>
      <c r="V41" s="181" t="s">
        <v>147</v>
      </c>
      <c r="W41" s="177" t="s">
        <v>78</v>
      </c>
      <c r="X41" s="177"/>
      <c r="Y41" s="177"/>
      <c r="Z41" s="177" t="s">
        <v>79</v>
      </c>
      <c r="AA41" s="177"/>
      <c r="AB41" s="196"/>
      <c r="AC41" s="198"/>
    </row>
    <row r="42" ht="26.1" customHeight="1" spans="1:29">
      <c r="A42" s="177">
        <v>16</v>
      </c>
      <c r="B42" s="177">
        <v>20221128</v>
      </c>
      <c r="C42" s="177"/>
      <c r="D42" s="177" t="s">
        <v>133</v>
      </c>
      <c r="E42" s="470" t="s">
        <v>148</v>
      </c>
      <c r="F42" s="471"/>
      <c r="G42" s="43" t="s">
        <v>149</v>
      </c>
      <c r="H42" s="177" t="s">
        <v>145</v>
      </c>
      <c r="I42" s="177"/>
      <c r="J42" s="177"/>
      <c r="K42" s="177"/>
      <c r="L42" s="177" t="s">
        <v>136</v>
      </c>
      <c r="M42" s="177" t="s">
        <v>137</v>
      </c>
      <c r="N42" s="177"/>
      <c r="O42" s="177"/>
      <c r="P42" s="177">
        <v>55</v>
      </c>
      <c r="Q42" s="177">
        <v>20240118</v>
      </c>
      <c r="R42" s="177"/>
      <c r="S42" s="177" t="s">
        <v>75</v>
      </c>
      <c r="T42" s="177" t="s">
        <v>150</v>
      </c>
      <c r="U42" s="177"/>
      <c r="V42" s="181" t="s">
        <v>151</v>
      </c>
      <c r="W42" s="177" t="s">
        <v>78</v>
      </c>
      <c r="X42" s="177"/>
      <c r="Y42" s="177"/>
      <c r="Z42" s="177" t="s">
        <v>79</v>
      </c>
      <c r="AA42" s="177"/>
      <c r="AB42" s="196"/>
      <c r="AC42" s="198"/>
    </row>
    <row r="43" ht="26.1" customHeight="1" spans="1:29">
      <c r="A43" s="177">
        <v>17</v>
      </c>
      <c r="B43" s="177">
        <v>20221128</v>
      </c>
      <c r="C43" s="177"/>
      <c r="D43" s="177" t="s">
        <v>133</v>
      </c>
      <c r="E43" s="177" t="s">
        <v>152</v>
      </c>
      <c r="F43" s="177"/>
      <c r="G43" s="43" t="s">
        <v>153</v>
      </c>
      <c r="H43" s="177" t="s">
        <v>154</v>
      </c>
      <c r="I43" s="177"/>
      <c r="J43" s="177"/>
      <c r="K43" s="177"/>
      <c r="L43" s="177" t="s">
        <v>136</v>
      </c>
      <c r="M43" s="177" t="s">
        <v>137</v>
      </c>
      <c r="N43" s="177"/>
      <c r="O43" s="177"/>
      <c r="P43" s="177">
        <v>56</v>
      </c>
      <c r="Q43" s="182">
        <v>20240118</v>
      </c>
      <c r="R43" s="182"/>
      <c r="S43" s="182" t="s">
        <v>75</v>
      </c>
      <c r="T43" s="196" t="s">
        <v>155</v>
      </c>
      <c r="U43" s="198"/>
      <c r="V43" s="178" t="s">
        <v>139</v>
      </c>
      <c r="W43" s="177" t="s">
        <v>84</v>
      </c>
      <c r="X43" s="177"/>
      <c r="Y43" s="177"/>
      <c r="Z43" s="177" t="s">
        <v>79</v>
      </c>
      <c r="AA43" s="177"/>
      <c r="AB43" s="196"/>
      <c r="AC43" s="198"/>
    </row>
    <row r="44" ht="26.1" customHeight="1" spans="1:29">
      <c r="A44" s="177">
        <v>18</v>
      </c>
      <c r="B44" s="177">
        <v>20221128</v>
      </c>
      <c r="C44" s="177"/>
      <c r="D44" s="177" t="s">
        <v>133</v>
      </c>
      <c r="E44" s="177" t="s">
        <v>156</v>
      </c>
      <c r="F44" s="177"/>
      <c r="G44" s="43" t="s">
        <v>157</v>
      </c>
      <c r="H44" s="177" t="s">
        <v>154</v>
      </c>
      <c r="I44" s="177"/>
      <c r="J44" s="177"/>
      <c r="K44" s="177"/>
      <c r="L44" s="177" t="s">
        <v>136</v>
      </c>
      <c r="M44" s="177" t="s">
        <v>137</v>
      </c>
      <c r="N44" s="177"/>
      <c r="O44" s="177"/>
      <c r="P44" s="177">
        <v>57</v>
      </c>
      <c r="Q44" s="182">
        <v>20240118</v>
      </c>
      <c r="R44" s="182"/>
      <c r="S44" s="182" t="s">
        <v>75</v>
      </c>
      <c r="T44" s="196" t="s">
        <v>158</v>
      </c>
      <c r="U44" s="198"/>
      <c r="V44" s="178" t="s">
        <v>139</v>
      </c>
      <c r="W44" s="177" t="s">
        <v>84</v>
      </c>
      <c r="X44" s="177"/>
      <c r="Y44" s="177"/>
      <c r="Z44" s="177" t="s">
        <v>79</v>
      </c>
      <c r="AA44" s="177"/>
      <c r="AB44" s="196"/>
      <c r="AC44" s="198"/>
    </row>
    <row r="45" ht="26.1" customHeight="1" spans="1:29">
      <c r="A45" s="177">
        <v>19</v>
      </c>
      <c r="B45" s="177">
        <v>20221128</v>
      </c>
      <c r="C45" s="177"/>
      <c r="D45" s="177" t="s">
        <v>133</v>
      </c>
      <c r="E45" s="177" t="s">
        <v>159</v>
      </c>
      <c r="F45" s="177"/>
      <c r="G45" s="473" t="s">
        <v>160</v>
      </c>
      <c r="H45" s="177" t="s">
        <v>154</v>
      </c>
      <c r="I45" s="177"/>
      <c r="J45" s="177"/>
      <c r="K45" s="177"/>
      <c r="L45" s="177" t="s">
        <v>136</v>
      </c>
      <c r="M45" s="177" t="s">
        <v>137</v>
      </c>
      <c r="N45" s="177"/>
      <c r="O45" s="177"/>
      <c r="P45" s="177">
        <v>58</v>
      </c>
      <c r="Q45" s="182">
        <v>20240118</v>
      </c>
      <c r="R45" s="182"/>
      <c r="S45" s="182" t="s">
        <v>75</v>
      </c>
      <c r="T45" s="196" t="s">
        <v>161</v>
      </c>
      <c r="U45" s="198"/>
      <c r="V45" s="178" t="s">
        <v>147</v>
      </c>
      <c r="W45" s="177" t="s">
        <v>84</v>
      </c>
      <c r="X45" s="177"/>
      <c r="Y45" s="177"/>
      <c r="Z45" s="177" t="s">
        <v>79</v>
      </c>
      <c r="AA45" s="177"/>
      <c r="AB45" s="196"/>
      <c r="AC45" s="198"/>
    </row>
    <row r="46" ht="26.1" customHeight="1" spans="1:29">
      <c r="A46" s="177">
        <v>20</v>
      </c>
      <c r="B46" s="177">
        <v>20231023</v>
      </c>
      <c r="C46" s="177"/>
      <c r="D46" s="182" t="s">
        <v>162</v>
      </c>
      <c r="E46" s="180" t="s">
        <v>36</v>
      </c>
      <c r="F46" s="177"/>
      <c r="G46" s="473" t="s">
        <v>37</v>
      </c>
      <c r="H46" s="177" t="s">
        <v>163</v>
      </c>
      <c r="I46" s="177"/>
      <c r="J46" s="177"/>
      <c r="K46" s="177"/>
      <c r="L46" s="177" t="s">
        <v>164</v>
      </c>
      <c r="M46" s="177"/>
      <c r="N46" s="177"/>
      <c r="O46" s="177"/>
      <c r="P46" s="177">
        <v>59</v>
      </c>
      <c r="Q46" s="182">
        <v>20240118</v>
      </c>
      <c r="R46" s="182"/>
      <c r="S46" s="182" t="s">
        <v>75</v>
      </c>
      <c r="T46" s="196" t="s">
        <v>165</v>
      </c>
      <c r="U46" s="198"/>
      <c r="V46" s="178" t="s">
        <v>151</v>
      </c>
      <c r="W46" s="177" t="s">
        <v>84</v>
      </c>
      <c r="X46" s="177"/>
      <c r="Y46" s="177"/>
      <c r="Z46" s="177" t="s">
        <v>79</v>
      </c>
      <c r="AA46" s="177"/>
      <c r="AB46" s="196"/>
      <c r="AC46" s="198"/>
    </row>
    <row r="47" ht="26.1" customHeight="1" spans="1:29">
      <c r="A47" s="177">
        <v>21</v>
      </c>
      <c r="B47" s="177">
        <v>20231023</v>
      </c>
      <c r="C47" s="177"/>
      <c r="D47" s="182" t="s">
        <v>162</v>
      </c>
      <c r="E47" s="177" t="s">
        <v>166</v>
      </c>
      <c r="F47" s="177"/>
      <c r="G47" s="473" t="s">
        <v>167</v>
      </c>
      <c r="H47" s="177" t="s">
        <v>163</v>
      </c>
      <c r="I47" s="177"/>
      <c r="J47" s="177"/>
      <c r="K47" s="177"/>
      <c r="L47" s="177" t="s">
        <v>164</v>
      </c>
      <c r="M47" s="177"/>
      <c r="N47" s="177"/>
      <c r="O47" s="177"/>
      <c r="P47" s="177">
        <v>60</v>
      </c>
      <c r="Q47" s="182">
        <v>20240118</v>
      </c>
      <c r="R47" s="182"/>
      <c r="S47" s="182" t="s">
        <v>75</v>
      </c>
      <c r="T47" s="196" t="s">
        <v>168</v>
      </c>
      <c r="U47" s="198"/>
      <c r="V47" s="178" t="s">
        <v>169</v>
      </c>
      <c r="W47" s="177" t="s">
        <v>78</v>
      </c>
      <c r="X47" s="177"/>
      <c r="Y47" s="177"/>
      <c r="Z47" s="177" t="s">
        <v>79</v>
      </c>
      <c r="AA47" s="177"/>
      <c r="AB47" s="196"/>
      <c r="AC47" s="198"/>
    </row>
    <row r="48" ht="26.1" customHeight="1" spans="1:29">
      <c r="A48" s="177">
        <v>22</v>
      </c>
      <c r="B48" s="177">
        <v>20231023</v>
      </c>
      <c r="C48" s="177"/>
      <c r="D48" s="182" t="s">
        <v>162</v>
      </c>
      <c r="E48" s="177" t="s">
        <v>170</v>
      </c>
      <c r="F48" s="177"/>
      <c r="G48" s="474" t="s">
        <v>171</v>
      </c>
      <c r="H48" s="177" t="s">
        <v>163</v>
      </c>
      <c r="I48" s="177"/>
      <c r="J48" s="177"/>
      <c r="K48" s="177"/>
      <c r="L48" s="177" t="s">
        <v>164</v>
      </c>
      <c r="M48" s="177"/>
      <c r="N48" s="177"/>
      <c r="O48" s="177"/>
      <c r="P48" s="177">
        <v>61</v>
      </c>
      <c r="Q48" s="182">
        <v>20240118</v>
      </c>
      <c r="R48" s="182"/>
      <c r="S48" s="182" t="s">
        <v>75</v>
      </c>
      <c r="T48" s="177" t="s">
        <v>172</v>
      </c>
      <c r="U48" s="177"/>
      <c r="V48" s="178" t="s">
        <v>169</v>
      </c>
      <c r="W48" s="177" t="s">
        <v>78</v>
      </c>
      <c r="X48" s="177"/>
      <c r="Y48" s="177"/>
      <c r="Z48" s="177" t="s">
        <v>79</v>
      </c>
      <c r="AA48" s="177"/>
      <c r="AB48" s="177"/>
      <c r="AC48" s="177"/>
    </row>
    <row r="49" ht="26.1" customHeight="1" spans="1:29">
      <c r="A49" s="177">
        <v>23</v>
      </c>
      <c r="B49" s="177">
        <v>20231023</v>
      </c>
      <c r="C49" s="177"/>
      <c r="D49" s="182" t="s">
        <v>162</v>
      </c>
      <c r="E49" s="177" t="s">
        <v>173</v>
      </c>
      <c r="F49" s="177"/>
      <c r="G49" s="474" t="s">
        <v>174</v>
      </c>
      <c r="H49" s="177" t="s">
        <v>163</v>
      </c>
      <c r="I49" s="177"/>
      <c r="J49" s="177"/>
      <c r="K49" s="177"/>
      <c r="L49" s="177" t="s">
        <v>164</v>
      </c>
      <c r="M49" s="177"/>
      <c r="N49" s="177"/>
      <c r="O49" s="177"/>
      <c r="P49" s="177">
        <v>62</v>
      </c>
      <c r="Q49" s="182">
        <v>20240118</v>
      </c>
      <c r="R49" s="182"/>
      <c r="S49" s="182" t="s">
        <v>75</v>
      </c>
      <c r="T49" s="177" t="s">
        <v>175</v>
      </c>
      <c r="U49" s="177"/>
      <c r="V49" s="178" t="s">
        <v>176</v>
      </c>
      <c r="W49" s="177" t="s">
        <v>78</v>
      </c>
      <c r="X49" s="177"/>
      <c r="Y49" s="177"/>
      <c r="Z49" s="177" t="s">
        <v>79</v>
      </c>
      <c r="AA49" s="177"/>
      <c r="AB49" s="177"/>
      <c r="AC49" s="177"/>
    </row>
    <row r="50" ht="26.1" customHeight="1" spans="1:29">
      <c r="A50" s="177">
        <v>24</v>
      </c>
      <c r="B50" s="177">
        <v>20231023</v>
      </c>
      <c r="C50" s="177"/>
      <c r="D50" s="182" t="s">
        <v>162</v>
      </c>
      <c r="E50" s="177" t="s">
        <v>177</v>
      </c>
      <c r="F50" s="177"/>
      <c r="G50" s="474" t="s">
        <v>178</v>
      </c>
      <c r="H50" s="177" t="s">
        <v>163</v>
      </c>
      <c r="I50" s="177"/>
      <c r="J50" s="177"/>
      <c r="K50" s="177"/>
      <c r="L50" s="177" t="s">
        <v>164</v>
      </c>
      <c r="M50" s="177"/>
      <c r="N50" s="177"/>
      <c r="O50" s="177"/>
      <c r="P50" s="177">
        <v>63</v>
      </c>
      <c r="Q50" s="182">
        <v>20240118</v>
      </c>
      <c r="R50" s="182"/>
      <c r="S50" s="182" t="s">
        <v>75</v>
      </c>
      <c r="T50" s="177" t="s">
        <v>179</v>
      </c>
      <c r="U50" s="177"/>
      <c r="V50" s="178" t="s">
        <v>176</v>
      </c>
      <c r="W50" s="177" t="s">
        <v>78</v>
      </c>
      <c r="X50" s="177"/>
      <c r="Y50" s="177"/>
      <c r="Z50" s="177" t="s">
        <v>79</v>
      </c>
      <c r="AA50" s="177"/>
      <c r="AB50" s="177"/>
      <c r="AC50" s="177"/>
    </row>
    <row r="51" ht="26.1" customHeight="1" spans="1:29">
      <c r="A51" s="177">
        <v>25</v>
      </c>
      <c r="B51" s="177">
        <v>20231023</v>
      </c>
      <c r="C51" s="177"/>
      <c r="D51" s="182" t="s">
        <v>162</v>
      </c>
      <c r="E51" s="177" t="s">
        <v>180</v>
      </c>
      <c r="F51" s="177"/>
      <c r="G51" s="474" t="s">
        <v>181</v>
      </c>
      <c r="H51" s="177" t="s">
        <v>163</v>
      </c>
      <c r="I51" s="177"/>
      <c r="J51" s="177"/>
      <c r="K51" s="177"/>
      <c r="L51" s="177" t="s">
        <v>164</v>
      </c>
      <c r="M51" s="177"/>
      <c r="N51" s="177"/>
      <c r="O51" s="177"/>
      <c r="P51" s="177">
        <v>64</v>
      </c>
      <c r="Q51" s="182">
        <v>20240118</v>
      </c>
      <c r="R51" s="182"/>
      <c r="S51" s="182" t="s">
        <v>75</v>
      </c>
      <c r="T51" s="177" t="s">
        <v>182</v>
      </c>
      <c r="U51" s="177"/>
      <c r="V51" s="178" t="s">
        <v>169</v>
      </c>
      <c r="W51" s="177" t="s">
        <v>84</v>
      </c>
      <c r="X51" s="177"/>
      <c r="Y51" s="177"/>
      <c r="Z51" s="177" t="s">
        <v>79</v>
      </c>
      <c r="AA51" s="177"/>
      <c r="AB51" s="177"/>
      <c r="AC51" s="177"/>
    </row>
    <row r="52" s="456" customFormat="1" ht="35.1" customHeight="1" spans="1:29">
      <c r="A52" s="177">
        <v>26</v>
      </c>
      <c r="B52" s="177">
        <v>20231023</v>
      </c>
      <c r="C52" s="177"/>
      <c r="D52" s="182" t="s">
        <v>162</v>
      </c>
      <c r="E52" s="177" t="s">
        <v>183</v>
      </c>
      <c r="F52" s="177"/>
      <c r="G52" s="474" t="s">
        <v>184</v>
      </c>
      <c r="H52" s="177" t="s">
        <v>163</v>
      </c>
      <c r="I52" s="177"/>
      <c r="J52" s="177"/>
      <c r="K52" s="177"/>
      <c r="L52" s="177" t="s">
        <v>164</v>
      </c>
      <c r="M52" s="177"/>
      <c r="N52" s="177"/>
      <c r="O52" s="177"/>
      <c r="P52" s="177">
        <v>65</v>
      </c>
      <c r="Q52" s="182">
        <v>20240118</v>
      </c>
      <c r="R52" s="182"/>
      <c r="S52" s="182" t="s">
        <v>75</v>
      </c>
      <c r="T52" s="177" t="s">
        <v>185</v>
      </c>
      <c r="U52" s="177"/>
      <c r="V52" s="178" t="s">
        <v>169</v>
      </c>
      <c r="W52" s="177" t="s">
        <v>84</v>
      </c>
      <c r="X52" s="177"/>
      <c r="Y52" s="177"/>
      <c r="Z52" s="177" t="s">
        <v>79</v>
      </c>
      <c r="AA52" s="177"/>
      <c r="AB52" s="177"/>
      <c r="AC52" s="177"/>
    </row>
    <row r="53" ht="26.1" customHeight="1" spans="1:29">
      <c r="A53" s="177">
        <v>27</v>
      </c>
      <c r="B53" s="177">
        <v>20231023</v>
      </c>
      <c r="C53" s="177"/>
      <c r="D53" s="182" t="s">
        <v>162</v>
      </c>
      <c r="E53" s="177" t="s">
        <v>186</v>
      </c>
      <c r="F53" s="177"/>
      <c r="G53" s="474" t="s">
        <v>187</v>
      </c>
      <c r="H53" s="177" t="s">
        <v>163</v>
      </c>
      <c r="I53" s="177"/>
      <c r="J53" s="177"/>
      <c r="K53" s="177"/>
      <c r="L53" s="177" t="s">
        <v>164</v>
      </c>
      <c r="M53" s="177"/>
      <c r="N53" s="177"/>
      <c r="O53" s="177"/>
      <c r="P53" s="177">
        <v>66</v>
      </c>
      <c r="Q53" s="182">
        <v>20240118</v>
      </c>
      <c r="R53" s="182"/>
      <c r="S53" s="182" t="s">
        <v>75</v>
      </c>
      <c r="T53" s="177" t="s">
        <v>188</v>
      </c>
      <c r="U53" s="177"/>
      <c r="V53" s="178" t="s">
        <v>176</v>
      </c>
      <c r="W53" s="177" t="s">
        <v>84</v>
      </c>
      <c r="X53" s="177"/>
      <c r="Y53" s="177"/>
      <c r="Z53" s="177" t="s">
        <v>79</v>
      </c>
      <c r="AA53" s="177"/>
      <c r="AB53" s="177"/>
      <c r="AC53" s="177"/>
    </row>
    <row r="54" ht="33" customHeight="1" spans="1:29">
      <c r="A54" s="177">
        <v>28</v>
      </c>
      <c r="B54" s="177">
        <v>20240118</v>
      </c>
      <c r="C54" s="177"/>
      <c r="D54" s="182" t="s">
        <v>75</v>
      </c>
      <c r="E54" s="180" t="s">
        <v>39</v>
      </c>
      <c r="F54" s="180"/>
      <c r="G54" s="474" t="s">
        <v>33</v>
      </c>
      <c r="H54" s="177" t="s">
        <v>78</v>
      </c>
      <c r="I54" s="177"/>
      <c r="J54" s="177"/>
      <c r="K54" s="177"/>
      <c r="L54" s="177" t="s">
        <v>79</v>
      </c>
      <c r="M54" s="177"/>
      <c r="N54" s="177"/>
      <c r="O54" s="177"/>
      <c r="P54" s="177">
        <v>67</v>
      </c>
      <c r="Q54" s="182">
        <v>20240118</v>
      </c>
      <c r="R54" s="182"/>
      <c r="S54" s="182" t="s">
        <v>75</v>
      </c>
      <c r="T54" s="177" t="s">
        <v>189</v>
      </c>
      <c r="U54" s="177"/>
      <c r="V54" s="178" t="s">
        <v>176</v>
      </c>
      <c r="W54" s="177" t="s">
        <v>84</v>
      </c>
      <c r="X54" s="177"/>
      <c r="Y54" s="177"/>
      <c r="Z54" s="177" t="s">
        <v>79</v>
      </c>
      <c r="AA54" s="177"/>
      <c r="AB54" s="177"/>
      <c r="AC54" s="177"/>
    </row>
    <row r="55" ht="33" customHeight="1" spans="1:29">
      <c r="A55" s="177">
        <v>29</v>
      </c>
      <c r="B55" s="177">
        <v>20240118</v>
      </c>
      <c r="C55" s="177"/>
      <c r="D55" s="182" t="s">
        <v>75</v>
      </c>
      <c r="E55" s="180" t="s">
        <v>42</v>
      </c>
      <c r="F55" s="180"/>
      <c r="G55" s="474" t="s">
        <v>190</v>
      </c>
      <c r="H55" s="177" t="s">
        <v>78</v>
      </c>
      <c r="I55" s="177"/>
      <c r="J55" s="177"/>
      <c r="K55" s="177"/>
      <c r="L55" s="177" t="s">
        <v>79</v>
      </c>
      <c r="M55" s="177"/>
      <c r="N55" s="177"/>
      <c r="O55" s="177"/>
      <c r="P55" s="177">
        <v>68</v>
      </c>
      <c r="Q55" s="182">
        <v>20240118</v>
      </c>
      <c r="R55" s="182"/>
      <c r="S55" s="182" t="s">
        <v>75</v>
      </c>
      <c r="T55" s="177" t="s">
        <v>191</v>
      </c>
      <c r="U55" s="177"/>
      <c r="V55" s="178" t="s">
        <v>181</v>
      </c>
      <c r="W55" s="177" t="s">
        <v>78</v>
      </c>
      <c r="X55" s="177"/>
      <c r="Y55" s="177"/>
      <c r="Z55" s="177" t="s">
        <v>79</v>
      </c>
      <c r="AA55" s="177"/>
      <c r="AB55" s="177"/>
      <c r="AC55" s="177"/>
    </row>
    <row r="56" ht="33" customHeight="1" spans="1:29">
      <c r="A56" s="177">
        <v>30</v>
      </c>
      <c r="B56" s="177">
        <v>20240118</v>
      </c>
      <c r="C56" s="177"/>
      <c r="D56" s="182" t="s">
        <v>75</v>
      </c>
      <c r="E56" s="180" t="s">
        <v>44</v>
      </c>
      <c r="F56" s="180"/>
      <c r="G56" s="474" t="s">
        <v>192</v>
      </c>
      <c r="H56" s="177" t="s">
        <v>78</v>
      </c>
      <c r="I56" s="177"/>
      <c r="J56" s="177"/>
      <c r="K56" s="177"/>
      <c r="L56" s="177" t="s">
        <v>79</v>
      </c>
      <c r="M56" s="177"/>
      <c r="N56" s="177"/>
      <c r="O56" s="177"/>
      <c r="P56" s="177">
        <v>69</v>
      </c>
      <c r="Q56" s="182">
        <v>20240118</v>
      </c>
      <c r="R56" s="182"/>
      <c r="S56" s="182" t="s">
        <v>75</v>
      </c>
      <c r="T56" s="177" t="s">
        <v>193</v>
      </c>
      <c r="U56" s="177"/>
      <c r="V56" s="178" t="s">
        <v>181</v>
      </c>
      <c r="W56" s="177" t="s">
        <v>78</v>
      </c>
      <c r="X56" s="177"/>
      <c r="Y56" s="177"/>
      <c r="Z56" s="177" t="s">
        <v>79</v>
      </c>
      <c r="AA56" s="177"/>
      <c r="AB56" s="177"/>
      <c r="AC56" s="177"/>
    </row>
    <row r="57" ht="33" customHeight="1" spans="1:29">
      <c r="A57" s="177">
        <v>31</v>
      </c>
      <c r="B57" s="177">
        <v>20240118</v>
      </c>
      <c r="C57" s="177"/>
      <c r="D57" s="182" t="s">
        <v>75</v>
      </c>
      <c r="E57" s="180" t="s">
        <v>47</v>
      </c>
      <c r="F57" s="180"/>
      <c r="G57" s="474" t="s">
        <v>27</v>
      </c>
      <c r="H57" s="177" t="s">
        <v>78</v>
      </c>
      <c r="I57" s="177"/>
      <c r="J57" s="177"/>
      <c r="K57" s="177"/>
      <c r="L57" s="177" t="s">
        <v>79</v>
      </c>
      <c r="M57" s="177"/>
      <c r="N57" s="177"/>
      <c r="O57" s="177"/>
      <c r="P57" s="177">
        <v>70</v>
      </c>
      <c r="Q57" s="182">
        <v>20240118</v>
      </c>
      <c r="R57" s="182"/>
      <c r="S57" s="182" t="s">
        <v>75</v>
      </c>
      <c r="T57" s="177" t="s">
        <v>194</v>
      </c>
      <c r="U57" s="177"/>
      <c r="V57" s="178" t="s">
        <v>181</v>
      </c>
      <c r="W57" s="177" t="s">
        <v>84</v>
      </c>
      <c r="X57" s="177"/>
      <c r="Y57" s="177"/>
      <c r="Z57" s="177" t="s">
        <v>79</v>
      </c>
      <c r="AA57" s="177"/>
      <c r="AB57" s="177"/>
      <c r="AC57" s="177"/>
    </row>
    <row r="58" ht="33" customHeight="1" spans="1:29">
      <c r="A58" s="177">
        <v>32</v>
      </c>
      <c r="B58" s="177">
        <v>20240118</v>
      </c>
      <c r="C58" s="177"/>
      <c r="D58" s="182" t="s">
        <v>75</v>
      </c>
      <c r="E58" s="180" t="s">
        <v>49</v>
      </c>
      <c r="F58" s="180"/>
      <c r="G58" s="474" t="s">
        <v>195</v>
      </c>
      <c r="H58" s="177" t="s">
        <v>78</v>
      </c>
      <c r="I58" s="177"/>
      <c r="J58" s="177"/>
      <c r="K58" s="177"/>
      <c r="L58" s="177" t="s">
        <v>79</v>
      </c>
      <c r="M58" s="177"/>
      <c r="N58" s="177"/>
      <c r="O58" s="177"/>
      <c r="P58" s="177">
        <v>71</v>
      </c>
      <c r="Q58" s="182">
        <v>20240118</v>
      </c>
      <c r="R58" s="182"/>
      <c r="S58" s="182" t="s">
        <v>75</v>
      </c>
      <c r="T58" s="177" t="s">
        <v>196</v>
      </c>
      <c r="U58" s="177"/>
      <c r="V58" s="178" t="s">
        <v>181</v>
      </c>
      <c r="W58" s="177" t="s">
        <v>84</v>
      </c>
      <c r="X58" s="177"/>
      <c r="Y58" s="177"/>
      <c r="Z58" s="177" t="s">
        <v>79</v>
      </c>
      <c r="AA58" s="177"/>
      <c r="AB58" s="177"/>
      <c r="AC58" s="177"/>
    </row>
    <row r="59" ht="33" customHeight="1" spans="1:29">
      <c r="A59" s="177">
        <v>33</v>
      </c>
      <c r="B59" s="177">
        <v>20240118</v>
      </c>
      <c r="C59" s="177"/>
      <c r="D59" s="182" t="s">
        <v>75</v>
      </c>
      <c r="E59" s="180" t="s">
        <v>51</v>
      </c>
      <c r="F59" s="180"/>
      <c r="G59" s="474" t="s">
        <v>197</v>
      </c>
      <c r="H59" s="177" t="s">
        <v>78</v>
      </c>
      <c r="I59" s="177"/>
      <c r="J59" s="177"/>
      <c r="K59" s="177"/>
      <c r="L59" s="177" t="s">
        <v>79</v>
      </c>
      <c r="M59" s="177"/>
      <c r="N59" s="177"/>
      <c r="O59" s="177"/>
      <c r="P59" s="177">
        <v>72</v>
      </c>
      <c r="Q59" s="182">
        <v>20240118</v>
      </c>
      <c r="R59" s="182"/>
      <c r="S59" s="182" t="s">
        <v>75</v>
      </c>
      <c r="T59" s="177" t="s">
        <v>198</v>
      </c>
      <c r="U59" s="177"/>
      <c r="V59" s="178" t="s">
        <v>199</v>
      </c>
      <c r="W59" s="177" t="s">
        <v>78</v>
      </c>
      <c r="X59" s="177"/>
      <c r="Y59" s="177"/>
      <c r="Z59" s="177" t="s">
        <v>79</v>
      </c>
      <c r="AA59" s="177"/>
      <c r="AB59" s="177"/>
      <c r="AC59" s="177"/>
    </row>
    <row r="60" ht="33" customHeight="1" spans="1:29">
      <c r="A60" s="177">
        <v>34</v>
      </c>
      <c r="B60" s="177">
        <v>20240118</v>
      </c>
      <c r="C60" s="177"/>
      <c r="D60" s="182" t="s">
        <v>75</v>
      </c>
      <c r="E60" s="180" t="s">
        <v>54</v>
      </c>
      <c r="F60" s="180"/>
      <c r="G60" s="474" t="s">
        <v>200</v>
      </c>
      <c r="H60" s="177" t="s">
        <v>84</v>
      </c>
      <c r="I60" s="177"/>
      <c r="J60" s="177"/>
      <c r="K60" s="177"/>
      <c r="L60" s="177" t="s">
        <v>79</v>
      </c>
      <c r="M60" s="177"/>
      <c r="N60" s="177"/>
      <c r="O60" s="177"/>
      <c r="P60" s="177">
        <v>73</v>
      </c>
      <c r="Q60" s="182">
        <v>20240118</v>
      </c>
      <c r="R60" s="182"/>
      <c r="S60" s="182" t="s">
        <v>75</v>
      </c>
      <c r="T60" s="177" t="s">
        <v>201</v>
      </c>
      <c r="U60" s="177"/>
      <c r="V60" s="178" t="s">
        <v>199</v>
      </c>
      <c r="W60" s="177" t="s">
        <v>78</v>
      </c>
      <c r="X60" s="177"/>
      <c r="Y60" s="177"/>
      <c r="Z60" s="177" t="s">
        <v>79</v>
      </c>
      <c r="AA60" s="177"/>
      <c r="AB60" s="177"/>
      <c r="AC60" s="177"/>
    </row>
    <row r="61" ht="33" customHeight="1" spans="1:29">
      <c r="A61" s="177">
        <v>35</v>
      </c>
      <c r="B61" s="177">
        <v>20240118</v>
      </c>
      <c r="C61" s="177"/>
      <c r="D61" s="182" t="s">
        <v>75</v>
      </c>
      <c r="E61" s="180" t="s">
        <v>56</v>
      </c>
      <c r="F61" s="180"/>
      <c r="G61" s="474" t="s">
        <v>202</v>
      </c>
      <c r="H61" s="177" t="s">
        <v>84</v>
      </c>
      <c r="I61" s="177"/>
      <c r="J61" s="177"/>
      <c r="K61" s="177"/>
      <c r="L61" s="177" t="s">
        <v>79</v>
      </c>
      <c r="M61" s="177"/>
      <c r="N61" s="177"/>
      <c r="O61" s="177"/>
      <c r="P61" s="177">
        <v>74</v>
      </c>
      <c r="Q61" s="182">
        <v>20240118</v>
      </c>
      <c r="R61" s="182"/>
      <c r="S61" s="182" t="s">
        <v>75</v>
      </c>
      <c r="T61" s="177" t="s">
        <v>203</v>
      </c>
      <c r="U61" s="177"/>
      <c r="V61" s="178" t="s">
        <v>199</v>
      </c>
      <c r="W61" s="177" t="s">
        <v>84</v>
      </c>
      <c r="X61" s="177"/>
      <c r="Y61" s="177"/>
      <c r="Z61" s="177" t="s">
        <v>79</v>
      </c>
      <c r="AA61" s="177"/>
      <c r="AB61" s="177"/>
      <c r="AC61" s="177"/>
    </row>
    <row r="62" ht="33" customHeight="1" spans="1:29">
      <c r="A62" s="177">
        <v>36</v>
      </c>
      <c r="B62" s="177">
        <v>20240118</v>
      </c>
      <c r="C62" s="177"/>
      <c r="D62" s="182" t="s">
        <v>75</v>
      </c>
      <c r="E62" s="180" t="s">
        <v>57</v>
      </c>
      <c r="F62" s="180"/>
      <c r="G62" s="474" t="s">
        <v>204</v>
      </c>
      <c r="H62" s="177" t="s">
        <v>84</v>
      </c>
      <c r="I62" s="177"/>
      <c r="J62" s="177"/>
      <c r="K62" s="177"/>
      <c r="L62" s="177" t="s">
        <v>79</v>
      </c>
      <c r="M62" s="177"/>
      <c r="N62" s="177"/>
      <c r="O62" s="177"/>
      <c r="P62" s="177">
        <v>75</v>
      </c>
      <c r="Q62" s="182">
        <v>20240118</v>
      </c>
      <c r="R62" s="182"/>
      <c r="S62" s="182" t="s">
        <v>75</v>
      </c>
      <c r="T62" s="177" t="s">
        <v>205</v>
      </c>
      <c r="U62" s="177"/>
      <c r="V62" s="178" t="s">
        <v>199</v>
      </c>
      <c r="W62" s="177" t="s">
        <v>84</v>
      </c>
      <c r="X62" s="177"/>
      <c r="Y62" s="177"/>
      <c r="Z62" s="177" t="s">
        <v>79</v>
      </c>
      <c r="AA62" s="177"/>
      <c r="AB62" s="177"/>
      <c r="AC62" s="177"/>
    </row>
    <row r="63" ht="33" customHeight="1" spans="1:29">
      <c r="A63" s="177">
        <v>37</v>
      </c>
      <c r="B63" s="177">
        <v>20240118</v>
      </c>
      <c r="C63" s="177"/>
      <c r="D63" s="182" t="s">
        <v>75</v>
      </c>
      <c r="E63" s="180" t="s">
        <v>58</v>
      </c>
      <c r="F63" s="180"/>
      <c r="G63" s="474" t="s">
        <v>206</v>
      </c>
      <c r="H63" s="177" t="s">
        <v>84</v>
      </c>
      <c r="I63" s="177"/>
      <c r="J63" s="177"/>
      <c r="K63" s="177"/>
      <c r="L63" s="177" t="s">
        <v>79</v>
      </c>
      <c r="M63" s="177"/>
      <c r="N63" s="177"/>
      <c r="O63" s="177"/>
      <c r="P63" s="177">
        <v>76</v>
      </c>
      <c r="Q63" s="182">
        <v>20240118</v>
      </c>
      <c r="R63" s="182"/>
      <c r="S63" s="182" t="s">
        <v>75</v>
      </c>
      <c r="T63" s="177" t="s">
        <v>207</v>
      </c>
      <c r="U63" s="177"/>
      <c r="V63" s="178" t="s">
        <v>187</v>
      </c>
      <c r="W63" s="177" t="s">
        <v>78</v>
      </c>
      <c r="X63" s="177"/>
      <c r="Y63" s="177"/>
      <c r="Z63" s="177" t="s">
        <v>79</v>
      </c>
      <c r="AA63" s="177"/>
      <c r="AB63" s="177"/>
      <c r="AC63" s="177"/>
    </row>
    <row r="64" ht="33" customHeight="1" spans="1:29">
      <c r="A64" s="177">
        <v>38</v>
      </c>
      <c r="B64" s="177">
        <v>20240118</v>
      </c>
      <c r="C64" s="177"/>
      <c r="D64" s="182" t="s">
        <v>75</v>
      </c>
      <c r="E64" s="180" t="s">
        <v>59</v>
      </c>
      <c r="F64" s="180"/>
      <c r="G64" s="474" t="s">
        <v>208</v>
      </c>
      <c r="H64" s="177" t="s">
        <v>84</v>
      </c>
      <c r="I64" s="177"/>
      <c r="J64" s="177"/>
      <c r="K64" s="177"/>
      <c r="L64" s="177" t="s">
        <v>79</v>
      </c>
      <c r="M64" s="177"/>
      <c r="N64" s="177"/>
      <c r="O64" s="177"/>
      <c r="P64" s="177">
        <v>77</v>
      </c>
      <c r="Q64" s="182">
        <v>20240118</v>
      </c>
      <c r="R64" s="182"/>
      <c r="S64" s="182" t="s">
        <v>75</v>
      </c>
      <c r="T64" s="177" t="s">
        <v>209</v>
      </c>
      <c r="U64" s="177"/>
      <c r="V64" s="178" t="s">
        <v>187</v>
      </c>
      <c r="W64" s="177" t="s">
        <v>78</v>
      </c>
      <c r="X64" s="177"/>
      <c r="Y64" s="177"/>
      <c r="Z64" s="177" t="s">
        <v>79</v>
      </c>
      <c r="AA64" s="177"/>
      <c r="AB64" s="177"/>
      <c r="AC64" s="177"/>
    </row>
    <row r="65" ht="33" customHeight="1" spans="1:29">
      <c r="A65" s="177">
        <v>39</v>
      </c>
      <c r="B65" s="177">
        <v>20240118</v>
      </c>
      <c r="C65" s="177"/>
      <c r="D65" s="182" t="s">
        <v>75</v>
      </c>
      <c r="E65" s="180" t="s">
        <v>60</v>
      </c>
      <c r="F65" s="180"/>
      <c r="G65" s="474" t="s">
        <v>210</v>
      </c>
      <c r="H65" s="177" t="s">
        <v>84</v>
      </c>
      <c r="I65" s="177"/>
      <c r="J65" s="177"/>
      <c r="K65" s="177"/>
      <c r="L65" s="177" t="s">
        <v>79</v>
      </c>
      <c r="M65" s="177"/>
      <c r="N65" s="177"/>
      <c r="O65" s="177"/>
      <c r="P65" s="177">
        <v>78</v>
      </c>
      <c r="Q65" s="182">
        <v>20240118</v>
      </c>
      <c r="R65" s="182"/>
      <c r="S65" s="182" t="s">
        <v>75</v>
      </c>
      <c r="T65" s="177" t="s">
        <v>211</v>
      </c>
      <c r="U65" s="177"/>
      <c r="V65" s="178" t="s">
        <v>187</v>
      </c>
      <c r="W65" s="177" t="s">
        <v>84</v>
      </c>
      <c r="X65" s="177"/>
      <c r="Y65" s="177"/>
      <c r="Z65" s="177" t="s">
        <v>79</v>
      </c>
      <c r="AA65" s="177"/>
      <c r="AB65" s="177"/>
      <c r="AC65" s="177"/>
    </row>
    <row r="66" ht="26.1" customHeight="1" spans="1:29">
      <c r="A66" s="177">
        <v>79</v>
      </c>
      <c r="B66" s="177" t="s">
        <v>212</v>
      </c>
      <c r="C66" s="177"/>
      <c r="D66" s="182" t="s">
        <v>75</v>
      </c>
      <c r="E66" s="177" t="s">
        <v>213</v>
      </c>
      <c r="F66" s="177"/>
      <c r="G66" s="474" t="s">
        <v>187</v>
      </c>
      <c r="H66" s="177" t="s">
        <v>84</v>
      </c>
      <c r="I66" s="177"/>
      <c r="J66" s="177"/>
      <c r="K66" s="177"/>
      <c r="L66" s="177" t="s">
        <v>79</v>
      </c>
      <c r="M66" s="177"/>
      <c r="N66" s="177"/>
      <c r="O66" s="177"/>
      <c r="P66" s="177"/>
      <c r="Q66" s="182"/>
      <c r="R66" s="182"/>
      <c r="S66" s="182"/>
      <c r="T66" s="177"/>
      <c r="U66" s="177"/>
      <c r="V66" s="178"/>
      <c r="W66" s="177"/>
      <c r="X66" s="177"/>
      <c r="Y66" s="177"/>
      <c r="Z66" s="177"/>
      <c r="AA66" s="177"/>
      <c r="AB66" s="177"/>
      <c r="AC66" s="177"/>
    </row>
    <row r="67" ht="26.1" customHeight="1" spans="1:29">
      <c r="A67" s="177">
        <v>80</v>
      </c>
      <c r="B67" s="177">
        <v>20240301</v>
      </c>
      <c r="C67" s="177"/>
      <c r="D67" s="182" t="s">
        <v>214</v>
      </c>
      <c r="E67" s="177" t="s">
        <v>215</v>
      </c>
      <c r="F67" s="177"/>
      <c r="G67" s="474" t="s">
        <v>104</v>
      </c>
      <c r="H67" s="177" t="s">
        <v>78</v>
      </c>
      <c r="I67" s="177"/>
      <c r="J67" s="177"/>
      <c r="K67" s="177"/>
      <c r="L67" s="177" t="s">
        <v>79</v>
      </c>
      <c r="M67" s="177" t="s">
        <v>216</v>
      </c>
      <c r="N67" s="177"/>
      <c r="O67" s="177"/>
      <c r="P67" s="177"/>
      <c r="Q67" s="182"/>
      <c r="R67" s="182"/>
      <c r="S67" s="182"/>
      <c r="T67" s="177"/>
      <c r="U67" s="177"/>
      <c r="V67" s="178"/>
      <c r="W67" s="177"/>
      <c r="X67" s="177"/>
      <c r="Y67" s="177"/>
      <c r="Z67" s="177"/>
      <c r="AA67" s="177"/>
      <c r="AB67" s="177"/>
      <c r="AC67" s="177"/>
    </row>
    <row r="68" ht="26.1" customHeight="1" spans="1:29">
      <c r="A68" s="177">
        <v>81</v>
      </c>
      <c r="B68" s="177">
        <v>20240301</v>
      </c>
      <c r="C68" s="177"/>
      <c r="D68" s="182" t="s">
        <v>214</v>
      </c>
      <c r="E68" s="177" t="s">
        <v>217</v>
      </c>
      <c r="F68" s="177"/>
      <c r="G68" s="474" t="s">
        <v>116</v>
      </c>
      <c r="H68" s="177" t="s">
        <v>78</v>
      </c>
      <c r="I68" s="177"/>
      <c r="J68" s="177"/>
      <c r="K68" s="177"/>
      <c r="L68" s="177" t="s">
        <v>79</v>
      </c>
      <c r="M68" s="177" t="s">
        <v>216</v>
      </c>
      <c r="N68" s="177"/>
      <c r="O68" s="177"/>
      <c r="P68" s="177"/>
      <c r="Q68" s="182"/>
      <c r="R68" s="182"/>
      <c r="S68" s="182"/>
      <c r="T68" s="177"/>
      <c r="U68" s="177"/>
      <c r="V68" s="178"/>
      <c r="W68" s="177"/>
      <c r="X68" s="177"/>
      <c r="Y68" s="177"/>
      <c r="Z68" s="177"/>
      <c r="AA68" s="177"/>
      <c r="AB68" s="177"/>
      <c r="AC68" s="177"/>
    </row>
    <row r="69" ht="26.1" customHeight="1" spans="1:29">
      <c r="A69" s="177">
        <v>82</v>
      </c>
      <c r="B69" s="177">
        <v>20240301</v>
      </c>
      <c r="C69" s="177"/>
      <c r="D69" s="182" t="s">
        <v>214</v>
      </c>
      <c r="E69" s="177" t="s">
        <v>218</v>
      </c>
      <c r="F69" s="177"/>
      <c r="G69" s="474" t="s">
        <v>104</v>
      </c>
      <c r="H69" s="177" t="s">
        <v>84</v>
      </c>
      <c r="I69" s="177"/>
      <c r="J69" s="177"/>
      <c r="K69" s="177"/>
      <c r="L69" s="177" t="s">
        <v>79</v>
      </c>
      <c r="M69" s="177" t="s">
        <v>216</v>
      </c>
      <c r="N69" s="177"/>
      <c r="O69" s="177"/>
      <c r="P69" s="177"/>
      <c r="Q69" s="182"/>
      <c r="R69" s="182"/>
      <c r="S69" s="182"/>
      <c r="T69" s="177"/>
      <c r="U69" s="177"/>
      <c r="V69" s="178"/>
      <c r="W69" s="177"/>
      <c r="X69" s="177"/>
      <c r="Y69" s="177"/>
      <c r="Z69" s="177"/>
      <c r="AA69" s="177"/>
      <c r="AB69" s="177"/>
      <c r="AC69" s="177"/>
    </row>
    <row r="70" ht="26.1" customHeight="1" spans="1:29">
      <c r="A70" s="177">
        <v>83</v>
      </c>
      <c r="B70" s="177">
        <v>20240301</v>
      </c>
      <c r="C70" s="177"/>
      <c r="D70" s="182" t="s">
        <v>214</v>
      </c>
      <c r="E70" s="177" t="s">
        <v>219</v>
      </c>
      <c r="F70" s="177"/>
      <c r="G70" s="474" t="s">
        <v>116</v>
      </c>
      <c r="H70" s="177" t="s">
        <v>84</v>
      </c>
      <c r="I70" s="177"/>
      <c r="J70" s="177"/>
      <c r="K70" s="177"/>
      <c r="L70" s="177" t="s">
        <v>79</v>
      </c>
      <c r="M70" s="177" t="s">
        <v>216</v>
      </c>
      <c r="N70" s="177"/>
      <c r="O70" s="177"/>
      <c r="P70" s="177"/>
      <c r="Q70" s="182"/>
      <c r="R70" s="182"/>
      <c r="S70" s="182"/>
      <c r="T70" s="177"/>
      <c r="U70" s="177"/>
      <c r="V70" s="178"/>
      <c r="W70" s="177"/>
      <c r="X70" s="177"/>
      <c r="Y70" s="177"/>
      <c r="Z70" s="177"/>
      <c r="AA70" s="177"/>
      <c r="AB70" s="177"/>
      <c r="AC70" s="177"/>
    </row>
    <row r="71" ht="26.1" customHeight="1" spans="1:29">
      <c r="A71" s="177">
        <v>84</v>
      </c>
      <c r="B71" s="177">
        <v>20240301</v>
      </c>
      <c r="C71" s="177"/>
      <c r="D71" s="182" t="s">
        <v>214</v>
      </c>
      <c r="E71" s="177" t="s">
        <v>220</v>
      </c>
      <c r="F71" s="177"/>
      <c r="G71" s="474" t="s">
        <v>139</v>
      </c>
      <c r="H71" s="177" t="s">
        <v>78</v>
      </c>
      <c r="I71" s="177"/>
      <c r="J71" s="177"/>
      <c r="K71" s="177"/>
      <c r="L71" s="177" t="s">
        <v>79</v>
      </c>
      <c r="M71" s="177" t="s">
        <v>216</v>
      </c>
      <c r="N71" s="177"/>
      <c r="O71" s="177"/>
      <c r="P71" s="177"/>
      <c r="Q71" s="182"/>
      <c r="R71" s="182"/>
      <c r="S71" s="182"/>
      <c r="T71" s="177"/>
      <c r="U71" s="177"/>
      <c r="V71" s="178"/>
      <c r="W71" s="177"/>
      <c r="X71" s="177"/>
      <c r="Y71" s="177"/>
      <c r="Z71" s="177"/>
      <c r="AA71" s="177"/>
      <c r="AB71" s="177"/>
      <c r="AC71" s="177"/>
    </row>
    <row r="72" ht="26.1" customHeight="1" spans="1:29">
      <c r="A72" s="177">
        <v>85</v>
      </c>
      <c r="B72" s="177">
        <v>20240301</v>
      </c>
      <c r="C72" s="177"/>
      <c r="D72" s="182" t="s">
        <v>214</v>
      </c>
      <c r="E72" s="177" t="s">
        <v>221</v>
      </c>
      <c r="F72" s="177"/>
      <c r="G72" s="474" t="s">
        <v>147</v>
      </c>
      <c r="H72" s="177" t="s">
        <v>78</v>
      </c>
      <c r="I72" s="177"/>
      <c r="J72" s="177"/>
      <c r="K72" s="177"/>
      <c r="L72" s="177" t="s">
        <v>79</v>
      </c>
      <c r="M72" s="177" t="s">
        <v>216</v>
      </c>
      <c r="N72" s="177"/>
      <c r="O72" s="177"/>
      <c r="P72" s="177"/>
      <c r="Q72" s="182"/>
      <c r="R72" s="182"/>
      <c r="S72" s="182"/>
      <c r="T72" s="177"/>
      <c r="U72" s="177"/>
      <c r="V72" s="178"/>
      <c r="W72" s="177"/>
      <c r="X72" s="177"/>
      <c r="Y72" s="177"/>
      <c r="Z72" s="177"/>
      <c r="AA72" s="177"/>
      <c r="AB72" s="177"/>
      <c r="AC72" s="177"/>
    </row>
    <row r="73" ht="26.1" customHeight="1" spans="1:29">
      <c r="A73" s="177">
        <v>86</v>
      </c>
      <c r="B73" s="177">
        <v>20240301</v>
      </c>
      <c r="C73" s="177"/>
      <c r="D73" s="182" t="s">
        <v>214</v>
      </c>
      <c r="E73" s="177" t="s">
        <v>222</v>
      </c>
      <c r="F73" s="177"/>
      <c r="G73" s="474" t="s">
        <v>139</v>
      </c>
      <c r="H73" s="177" t="s">
        <v>84</v>
      </c>
      <c r="I73" s="177"/>
      <c r="J73" s="177"/>
      <c r="K73" s="177"/>
      <c r="L73" s="177" t="s">
        <v>79</v>
      </c>
      <c r="M73" s="177" t="s">
        <v>216</v>
      </c>
      <c r="N73" s="177"/>
      <c r="O73" s="177"/>
      <c r="P73" s="177"/>
      <c r="Q73" s="182"/>
      <c r="R73" s="182"/>
      <c r="S73" s="182"/>
      <c r="T73" s="177"/>
      <c r="U73" s="177"/>
      <c r="V73" s="178"/>
      <c r="W73" s="177"/>
      <c r="X73" s="177"/>
      <c r="Y73" s="177"/>
      <c r="Z73" s="177"/>
      <c r="AA73" s="177"/>
      <c r="AB73" s="177"/>
      <c r="AC73" s="177"/>
    </row>
    <row r="74" ht="26.1" customHeight="1" spans="1:29">
      <c r="A74" s="177">
        <v>87</v>
      </c>
      <c r="B74" s="177">
        <v>20240301</v>
      </c>
      <c r="C74" s="177"/>
      <c r="D74" s="182" t="s">
        <v>214</v>
      </c>
      <c r="E74" s="177" t="s">
        <v>223</v>
      </c>
      <c r="F74" s="177"/>
      <c r="G74" s="474" t="s">
        <v>147</v>
      </c>
      <c r="H74" s="177" t="s">
        <v>84</v>
      </c>
      <c r="I74" s="177"/>
      <c r="J74" s="177"/>
      <c r="K74" s="177"/>
      <c r="L74" s="177" t="s">
        <v>79</v>
      </c>
      <c r="M74" s="177" t="s">
        <v>216</v>
      </c>
      <c r="N74" s="177"/>
      <c r="O74" s="177"/>
      <c r="P74" s="177"/>
      <c r="Q74" s="182"/>
      <c r="R74" s="182"/>
      <c r="S74" s="182"/>
      <c r="T74" s="177"/>
      <c r="U74" s="177"/>
      <c r="V74" s="178"/>
      <c r="W74" s="177"/>
      <c r="X74" s="177"/>
      <c r="Y74" s="177"/>
      <c r="Z74" s="177"/>
      <c r="AA74" s="177"/>
      <c r="AB74" s="177"/>
      <c r="AC74" s="177"/>
    </row>
    <row r="75" ht="26.1" customHeight="1" spans="1:29">
      <c r="A75" s="177">
        <v>88</v>
      </c>
      <c r="B75" s="177">
        <v>20240301</v>
      </c>
      <c r="C75" s="177"/>
      <c r="D75" s="182" t="s">
        <v>214</v>
      </c>
      <c r="E75" s="177" t="s">
        <v>224</v>
      </c>
      <c r="F75" s="177"/>
      <c r="G75" s="474" t="s">
        <v>169</v>
      </c>
      <c r="H75" s="177" t="s">
        <v>78</v>
      </c>
      <c r="I75" s="177"/>
      <c r="J75" s="177"/>
      <c r="K75" s="177"/>
      <c r="L75" s="177" t="s">
        <v>79</v>
      </c>
      <c r="M75" s="177" t="s">
        <v>216</v>
      </c>
      <c r="N75" s="177"/>
      <c r="O75" s="177"/>
      <c r="P75" s="177"/>
      <c r="Q75" s="182"/>
      <c r="R75" s="182"/>
      <c r="S75" s="182"/>
      <c r="T75" s="177"/>
      <c r="U75" s="177"/>
      <c r="V75" s="178"/>
      <c r="W75" s="177"/>
      <c r="X75" s="177"/>
      <c r="Y75" s="177"/>
      <c r="Z75" s="177"/>
      <c r="AA75" s="177"/>
      <c r="AB75" s="177"/>
      <c r="AC75" s="177"/>
    </row>
    <row r="76" ht="26.1" customHeight="1" spans="1:29">
      <c r="A76" s="177">
        <v>89</v>
      </c>
      <c r="B76" s="177">
        <v>20240301</v>
      </c>
      <c r="C76" s="177"/>
      <c r="D76" s="182" t="s">
        <v>214</v>
      </c>
      <c r="E76" s="177" t="s">
        <v>225</v>
      </c>
      <c r="F76" s="177"/>
      <c r="G76" s="474" t="s">
        <v>176</v>
      </c>
      <c r="H76" s="177" t="s">
        <v>78</v>
      </c>
      <c r="I76" s="177"/>
      <c r="J76" s="177"/>
      <c r="K76" s="177"/>
      <c r="L76" s="177" t="s">
        <v>79</v>
      </c>
      <c r="M76" s="177" t="s">
        <v>216</v>
      </c>
      <c r="N76" s="177"/>
      <c r="O76" s="177"/>
      <c r="P76" s="177"/>
      <c r="Q76" s="182"/>
      <c r="R76" s="182"/>
      <c r="S76" s="182"/>
      <c r="T76" s="177"/>
      <c r="U76" s="177"/>
      <c r="V76" s="178"/>
      <c r="W76" s="177"/>
      <c r="X76" s="177"/>
      <c r="Y76" s="177"/>
      <c r="Z76" s="177"/>
      <c r="AA76" s="177"/>
      <c r="AB76" s="177"/>
      <c r="AC76" s="177"/>
    </row>
    <row r="77" ht="26.1" customHeight="1" spans="1:29">
      <c r="A77" s="177">
        <v>90</v>
      </c>
      <c r="B77" s="177">
        <v>20240301</v>
      </c>
      <c r="C77" s="177"/>
      <c r="D77" s="182" t="s">
        <v>214</v>
      </c>
      <c r="E77" s="177" t="s">
        <v>226</v>
      </c>
      <c r="F77" s="177"/>
      <c r="G77" s="474" t="s">
        <v>169</v>
      </c>
      <c r="H77" s="177" t="s">
        <v>84</v>
      </c>
      <c r="I77" s="177"/>
      <c r="J77" s="177"/>
      <c r="K77" s="177"/>
      <c r="L77" s="177" t="s">
        <v>79</v>
      </c>
      <c r="M77" s="177" t="s">
        <v>216</v>
      </c>
      <c r="N77" s="177"/>
      <c r="O77" s="177"/>
      <c r="P77" s="177"/>
      <c r="Q77" s="182"/>
      <c r="R77" s="182"/>
      <c r="S77" s="182"/>
      <c r="T77" s="177"/>
      <c r="U77" s="177"/>
      <c r="V77" s="178"/>
      <c r="W77" s="177"/>
      <c r="X77" s="177"/>
      <c r="Y77" s="177"/>
      <c r="Z77" s="177"/>
      <c r="AA77" s="177"/>
      <c r="AB77" s="177"/>
      <c r="AC77" s="177"/>
    </row>
    <row r="78" ht="26.1" customHeight="1" spans="1:29">
      <c r="A78" s="177">
        <v>91</v>
      </c>
      <c r="B78" s="177">
        <v>20240301</v>
      </c>
      <c r="C78" s="177"/>
      <c r="D78" s="182" t="s">
        <v>214</v>
      </c>
      <c r="E78" s="177" t="s">
        <v>227</v>
      </c>
      <c r="F78" s="177"/>
      <c r="G78" s="474" t="s">
        <v>176</v>
      </c>
      <c r="H78" s="177" t="s">
        <v>84</v>
      </c>
      <c r="I78" s="177"/>
      <c r="J78" s="177"/>
      <c r="K78" s="177"/>
      <c r="L78" s="177" t="s">
        <v>79</v>
      </c>
      <c r="M78" s="177" t="s">
        <v>216</v>
      </c>
      <c r="N78" s="177"/>
      <c r="O78" s="177"/>
      <c r="P78" s="177"/>
      <c r="Q78" s="182"/>
      <c r="R78" s="182"/>
      <c r="S78" s="182"/>
      <c r="T78" s="177"/>
      <c r="U78" s="177"/>
      <c r="V78" s="178"/>
      <c r="W78" s="177"/>
      <c r="X78" s="177"/>
      <c r="Y78" s="177"/>
      <c r="Z78" s="177"/>
      <c r="AA78" s="177"/>
      <c r="AB78" s="177"/>
      <c r="AC78" s="177"/>
    </row>
    <row r="79" ht="26.1" customHeight="1" spans="1:29">
      <c r="A79" s="177">
        <v>92</v>
      </c>
      <c r="B79" s="177">
        <v>20240327</v>
      </c>
      <c r="C79" s="177"/>
      <c r="D79" s="182" t="s">
        <v>228</v>
      </c>
      <c r="E79" s="177"/>
      <c r="F79" s="177"/>
      <c r="G79" s="474"/>
      <c r="H79" s="177"/>
      <c r="I79" s="177"/>
      <c r="J79" s="177"/>
      <c r="K79" s="177"/>
      <c r="L79" s="177" t="s">
        <v>164</v>
      </c>
      <c r="M79" s="177" t="s">
        <v>229</v>
      </c>
      <c r="N79" s="177"/>
      <c r="O79" s="177"/>
      <c r="P79" s="177"/>
      <c r="Q79" s="182"/>
      <c r="R79" s="182"/>
      <c r="S79" s="182"/>
      <c r="T79" s="177"/>
      <c r="U79" s="177"/>
      <c r="V79" s="178"/>
      <c r="W79" s="177"/>
      <c r="X79" s="177"/>
      <c r="Y79" s="177"/>
      <c r="Z79" s="177"/>
      <c r="AA79" s="177"/>
      <c r="AB79" s="177"/>
      <c r="AC79" s="177"/>
    </row>
    <row r="80" ht="26.1" customHeight="1" spans="1:29">
      <c r="A80" s="177">
        <v>93</v>
      </c>
      <c r="B80" s="177">
        <v>20251021</v>
      </c>
      <c r="C80" s="177"/>
      <c r="D80" s="182" t="s">
        <v>230</v>
      </c>
      <c r="E80" s="177" t="s">
        <v>231</v>
      </c>
      <c r="F80" s="177"/>
      <c r="G80" s="474" t="s">
        <v>232</v>
      </c>
      <c r="H80" s="177" t="s">
        <v>101</v>
      </c>
      <c r="I80" s="177"/>
      <c r="J80" s="177"/>
      <c r="K80" s="177"/>
      <c r="L80" s="177" t="s">
        <v>233</v>
      </c>
      <c r="M80" s="476" t="s">
        <v>234</v>
      </c>
      <c r="N80" s="477"/>
      <c r="O80" s="242"/>
      <c r="P80" s="177"/>
      <c r="Q80" s="182"/>
      <c r="R80" s="182"/>
      <c r="S80" s="182"/>
      <c r="T80" s="177"/>
      <c r="U80" s="177"/>
      <c r="V80" s="178"/>
      <c r="W80" s="177"/>
      <c r="X80" s="177"/>
      <c r="Y80" s="177"/>
      <c r="Z80" s="177"/>
      <c r="AA80" s="177"/>
      <c r="AB80" s="177"/>
      <c r="AC80" s="177"/>
    </row>
    <row r="81" ht="26.1" customHeight="1" spans="1:29">
      <c r="A81" s="177">
        <v>94</v>
      </c>
      <c r="B81" s="177">
        <v>20251021</v>
      </c>
      <c r="C81" s="177"/>
      <c r="D81" s="182" t="s">
        <v>230</v>
      </c>
      <c r="E81" s="177" t="s">
        <v>235</v>
      </c>
      <c r="F81" s="177"/>
      <c r="G81" s="474" t="s">
        <v>236</v>
      </c>
      <c r="H81" s="177" t="s">
        <v>101</v>
      </c>
      <c r="I81" s="177"/>
      <c r="J81" s="177"/>
      <c r="K81" s="177"/>
      <c r="L81" s="177" t="s">
        <v>233</v>
      </c>
      <c r="M81" s="478"/>
      <c r="N81" s="456"/>
      <c r="O81" s="479"/>
      <c r="P81" s="177"/>
      <c r="Q81" s="182"/>
      <c r="R81" s="182"/>
      <c r="S81" s="182"/>
      <c r="T81" s="177"/>
      <c r="U81" s="177"/>
      <c r="V81" s="178"/>
      <c r="W81" s="177"/>
      <c r="X81" s="177"/>
      <c r="Y81" s="177"/>
      <c r="Z81" s="177"/>
      <c r="AA81" s="177"/>
      <c r="AB81" s="177"/>
      <c r="AC81" s="177"/>
    </row>
    <row r="82" ht="26.1" customHeight="1" spans="1:29">
      <c r="A82" s="177">
        <v>95</v>
      </c>
      <c r="B82" s="177">
        <v>20251021</v>
      </c>
      <c r="C82" s="177"/>
      <c r="D82" s="182" t="s">
        <v>230</v>
      </c>
      <c r="E82" s="177" t="s">
        <v>237</v>
      </c>
      <c r="F82" s="177"/>
      <c r="G82" s="474" t="s">
        <v>238</v>
      </c>
      <c r="H82" s="177" t="s">
        <v>101</v>
      </c>
      <c r="I82" s="177"/>
      <c r="J82" s="177"/>
      <c r="K82" s="177"/>
      <c r="L82" s="177" t="s">
        <v>233</v>
      </c>
      <c r="M82" s="478"/>
      <c r="N82" s="456"/>
      <c r="O82" s="479"/>
      <c r="P82" s="177"/>
      <c r="Q82" s="182"/>
      <c r="R82" s="182"/>
      <c r="S82" s="182"/>
      <c r="T82" s="177"/>
      <c r="U82" s="177"/>
      <c r="V82" s="178"/>
      <c r="W82" s="177"/>
      <c r="X82" s="177"/>
      <c r="Y82" s="177"/>
      <c r="Z82" s="177"/>
      <c r="AA82" s="177"/>
      <c r="AB82" s="177"/>
      <c r="AC82" s="177"/>
    </row>
    <row r="83" ht="26.1" customHeight="1" spans="1:29">
      <c r="A83" s="177">
        <v>96</v>
      </c>
      <c r="B83" s="177">
        <v>20251021</v>
      </c>
      <c r="C83" s="177"/>
      <c r="D83" s="182" t="s">
        <v>230</v>
      </c>
      <c r="E83" s="177" t="s">
        <v>239</v>
      </c>
      <c r="F83" s="177"/>
      <c r="G83" s="474" t="s">
        <v>240</v>
      </c>
      <c r="H83" s="177" t="s">
        <v>241</v>
      </c>
      <c r="I83" s="177"/>
      <c r="J83" s="177"/>
      <c r="K83" s="177"/>
      <c r="L83" s="177" t="s">
        <v>233</v>
      </c>
      <c r="M83" s="478"/>
      <c r="N83" s="456"/>
      <c r="O83" s="479"/>
      <c r="P83" s="177"/>
      <c r="Q83" s="182"/>
      <c r="R83" s="182"/>
      <c r="S83" s="182"/>
      <c r="T83" s="177"/>
      <c r="U83" s="177"/>
      <c r="V83" s="178"/>
      <c r="W83" s="177"/>
      <c r="X83" s="177"/>
      <c r="Y83" s="177"/>
      <c r="Z83" s="177"/>
      <c r="AA83" s="177"/>
      <c r="AB83" s="177"/>
      <c r="AC83" s="177"/>
    </row>
    <row r="84" ht="26.1" customHeight="1" spans="1:29">
      <c r="A84" s="177">
        <v>97</v>
      </c>
      <c r="B84" s="177">
        <v>20251021</v>
      </c>
      <c r="C84" s="177"/>
      <c r="D84" s="182" t="s">
        <v>230</v>
      </c>
      <c r="E84" s="177" t="s">
        <v>242</v>
      </c>
      <c r="F84" s="177"/>
      <c r="G84" s="474" t="s">
        <v>243</v>
      </c>
      <c r="H84" s="177" t="s">
        <v>241</v>
      </c>
      <c r="I84" s="177"/>
      <c r="J84" s="177"/>
      <c r="K84" s="177"/>
      <c r="L84" s="177" t="s">
        <v>233</v>
      </c>
      <c r="M84" s="480"/>
      <c r="N84" s="481"/>
      <c r="O84" s="482"/>
      <c r="P84" s="177"/>
      <c r="Q84" s="182"/>
      <c r="R84" s="182"/>
      <c r="S84" s="182"/>
      <c r="T84" s="177"/>
      <c r="U84" s="177"/>
      <c r="V84" s="178"/>
      <c r="W84" s="177"/>
      <c r="X84" s="177"/>
      <c r="Y84" s="177"/>
      <c r="Z84" s="177"/>
      <c r="AA84" s="177"/>
      <c r="AB84" s="177"/>
      <c r="AC84" s="177"/>
    </row>
    <row r="85" ht="26.1" customHeight="1" spans="1:29">
      <c r="A85" s="177">
        <v>98</v>
      </c>
      <c r="B85" s="177">
        <v>20251112</v>
      </c>
      <c r="C85" s="177"/>
      <c r="D85" s="182" t="s">
        <v>244</v>
      </c>
      <c r="E85" s="177" t="s">
        <v>245</v>
      </c>
      <c r="F85" s="177"/>
      <c r="G85" s="474" t="s">
        <v>246</v>
      </c>
      <c r="H85" s="177" t="s">
        <v>247</v>
      </c>
      <c r="I85" s="177"/>
      <c r="J85" s="177"/>
      <c r="K85" s="177"/>
      <c r="L85" s="177" t="s">
        <v>248</v>
      </c>
      <c r="M85" s="177"/>
      <c r="N85" s="177"/>
      <c r="O85" s="177"/>
      <c r="P85" s="177"/>
      <c r="Q85" s="182"/>
      <c r="R85" s="182"/>
      <c r="S85" s="182"/>
      <c r="T85" s="177"/>
      <c r="U85" s="177"/>
      <c r="V85" s="178"/>
      <c r="W85" s="177"/>
      <c r="X85" s="177"/>
      <c r="Y85" s="177"/>
      <c r="Z85" s="177"/>
      <c r="AA85" s="177"/>
      <c r="AB85" s="177"/>
      <c r="AC85" s="177"/>
    </row>
    <row r="86" ht="26.1" customHeight="1" spans="1:29">
      <c r="A86" s="177"/>
      <c r="B86" s="177"/>
      <c r="C86" s="177"/>
      <c r="D86" s="182"/>
      <c r="E86" s="177"/>
      <c r="F86" s="177"/>
      <c r="G86" s="474"/>
      <c r="H86" s="177"/>
      <c r="I86" s="177"/>
      <c r="J86" s="177"/>
      <c r="K86" s="177"/>
      <c r="L86" s="177"/>
      <c r="M86" s="177"/>
      <c r="N86" s="177"/>
      <c r="O86" s="177"/>
      <c r="P86" s="177"/>
      <c r="Q86" s="182"/>
      <c r="R86" s="182"/>
      <c r="S86" s="182"/>
      <c r="T86" s="177"/>
      <c r="U86" s="177"/>
      <c r="V86" s="178"/>
      <c r="W86" s="177"/>
      <c r="X86" s="177"/>
      <c r="Y86" s="177"/>
      <c r="Z86" s="177"/>
      <c r="AA86" s="177"/>
      <c r="AB86" s="177"/>
      <c r="AC86" s="177"/>
    </row>
    <row r="87" ht="26.1" customHeight="1" spans="1:29">
      <c r="A87" s="177"/>
      <c r="B87" s="177"/>
      <c r="C87" s="177"/>
      <c r="D87" s="182"/>
      <c r="E87" s="177"/>
      <c r="F87" s="177"/>
      <c r="G87" s="474"/>
      <c r="H87" s="177"/>
      <c r="I87" s="177"/>
      <c r="J87" s="177"/>
      <c r="K87" s="177"/>
      <c r="L87" s="177"/>
      <c r="M87" s="177"/>
      <c r="N87" s="177"/>
      <c r="O87" s="177"/>
      <c r="P87" s="177"/>
      <c r="Q87" s="182"/>
      <c r="R87" s="182"/>
      <c r="S87" s="182"/>
      <c r="T87" s="177"/>
      <c r="U87" s="177"/>
      <c r="V87" s="178"/>
      <c r="W87" s="177"/>
      <c r="X87" s="177"/>
      <c r="Y87" s="177"/>
      <c r="Z87" s="177"/>
      <c r="AA87" s="177"/>
      <c r="AB87" s="177"/>
      <c r="AC87" s="177"/>
    </row>
    <row r="88" ht="26.1" customHeight="1" spans="1:29">
      <c r="A88" s="177"/>
      <c r="B88" s="177"/>
      <c r="C88" s="177"/>
      <c r="D88" s="182"/>
      <c r="E88" s="177"/>
      <c r="F88" s="177"/>
      <c r="G88" s="474"/>
      <c r="H88" s="177"/>
      <c r="I88" s="177"/>
      <c r="J88" s="177"/>
      <c r="K88" s="177"/>
      <c r="L88" s="177"/>
      <c r="M88" s="177"/>
      <c r="N88" s="177"/>
      <c r="O88" s="177"/>
      <c r="P88" s="177"/>
      <c r="Q88" s="182"/>
      <c r="R88" s="182"/>
      <c r="S88" s="182"/>
      <c r="T88" s="177"/>
      <c r="U88" s="177"/>
      <c r="V88" s="178"/>
      <c r="W88" s="177"/>
      <c r="X88" s="177"/>
      <c r="Y88" s="177"/>
      <c r="Z88" s="177"/>
      <c r="AA88" s="177"/>
      <c r="AB88" s="177"/>
      <c r="AC88" s="177"/>
    </row>
    <row r="89" ht="26.1" customHeight="1" spans="1:29">
      <c r="A89" s="177"/>
      <c r="B89" s="177"/>
      <c r="C89" s="177"/>
      <c r="D89" s="182"/>
      <c r="E89" s="177"/>
      <c r="F89" s="177"/>
      <c r="G89" s="474"/>
      <c r="H89" s="177"/>
      <c r="I89" s="177"/>
      <c r="J89" s="177"/>
      <c r="K89" s="177"/>
      <c r="L89" s="177"/>
      <c r="M89" s="177"/>
      <c r="N89" s="177"/>
      <c r="O89" s="177"/>
      <c r="P89" s="177"/>
      <c r="Q89" s="182"/>
      <c r="R89" s="182"/>
      <c r="S89" s="182"/>
      <c r="T89" s="177"/>
      <c r="U89" s="177"/>
      <c r="V89" s="178"/>
      <c r="W89" s="177"/>
      <c r="X89" s="177"/>
      <c r="Y89" s="177"/>
      <c r="Z89" s="177"/>
      <c r="AA89" s="177"/>
      <c r="AB89" s="177"/>
      <c r="AC89" s="177"/>
    </row>
    <row r="90" ht="26.1" customHeight="1" spans="1:29">
      <c r="A90" s="177"/>
      <c r="B90" s="177"/>
      <c r="C90" s="177"/>
      <c r="D90" s="182"/>
      <c r="E90" s="177"/>
      <c r="F90" s="177"/>
      <c r="G90" s="474"/>
      <c r="H90" s="177"/>
      <c r="I90" s="177"/>
      <c r="J90" s="177"/>
      <c r="K90" s="177"/>
      <c r="L90" s="177"/>
      <c r="M90" s="177"/>
      <c r="N90" s="177"/>
      <c r="O90" s="177"/>
      <c r="P90" s="177"/>
      <c r="Q90" s="182"/>
      <c r="R90" s="182"/>
      <c r="S90" s="182"/>
      <c r="T90" s="177"/>
      <c r="U90" s="177"/>
      <c r="V90" s="178"/>
      <c r="W90" s="177"/>
      <c r="X90" s="177"/>
      <c r="Y90" s="177"/>
      <c r="Z90" s="177"/>
      <c r="AA90" s="177"/>
      <c r="AB90" s="177"/>
      <c r="AC90" s="177"/>
    </row>
    <row r="91" ht="26.1" customHeight="1" spans="1:29">
      <c r="A91" s="177"/>
      <c r="B91" s="177"/>
      <c r="C91" s="177"/>
      <c r="D91" s="182"/>
      <c r="E91" s="177"/>
      <c r="F91" s="177"/>
      <c r="G91" s="474"/>
      <c r="H91" s="177"/>
      <c r="I91" s="177"/>
      <c r="J91" s="177"/>
      <c r="K91" s="177"/>
      <c r="L91" s="177"/>
      <c r="M91" s="177"/>
      <c r="N91" s="177"/>
      <c r="O91" s="177"/>
      <c r="P91" s="177"/>
      <c r="Q91" s="182"/>
      <c r="R91" s="182"/>
      <c r="S91" s="182"/>
      <c r="T91" s="177"/>
      <c r="U91" s="177"/>
      <c r="V91" s="178"/>
      <c r="W91" s="177"/>
      <c r="X91" s="177"/>
      <c r="Y91" s="177"/>
      <c r="Z91" s="177"/>
      <c r="AA91" s="177"/>
      <c r="AB91" s="177"/>
      <c r="AC91" s="177"/>
    </row>
    <row r="92" ht="26.1" customHeight="1" spans="1:29">
      <c r="A92" s="177"/>
      <c r="B92" s="177"/>
      <c r="C92" s="177"/>
      <c r="D92" s="182"/>
      <c r="E92" s="177"/>
      <c r="F92" s="177"/>
      <c r="G92" s="474"/>
      <c r="H92" s="177"/>
      <c r="I92" s="177"/>
      <c r="J92" s="177"/>
      <c r="K92" s="177"/>
      <c r="L92" s="177"/>
      <c r="M92" s="177"/>
      <c r="N92" s="177"/>
      <c r="O92" s="177"/>
      <c r="P92" s="177"/>
      <c r="Q92" s="182"/>
      <c r="R92" s="182"/>
      <c r="S92" s="182"/>
      <c r="T92" s="177"/>
      <c r="U92" s="177"/>
      <c r="V92" s="178"/>
      <c r="W92" s="177"/>
      <c r="X92" s="177"/>
      <c r="Y92" s="177"/>
      <c r="Z92" s="177"/>
      <c r="AA92" s="177"/>
      <c r="AB92" s="177"/>
      <c r="AC92" s="177"/>
    </row>
    <row r="93" ht="26.1" customHeight="1" spans="1:29">
      <c r="A93" s="177"/>
      <c r="B93" s="177"/>
      <c r="C93" s="177"/>
      <c r="D93" s="182"/>
      <c r="E93" s="177"/>
      <c r="F93" s="177"/>
      <c r="G93" s="474"/>
      <c r="H93" s="177"/>
      <c r="I93" s="177"/>
      <c r="J93" s="177"/>
      <c r="K93" s="177"/>
      <c r="L93" s="177"/>
      <c r="M93" s="177"/>
      <c r="N93" s="177"/>
      <c r="O93" s="177"/>
      <c r="P93" s="177"/>
      <c r="Q93" s="182"/>
      <c r="R93" s="182"/>
      <c r="S93" s="182"/>
      <c r="T93" s="177"/>
      <c r="U93" s="177"/>
      <c r="V93" s="178"/>
      <c r="W93" s="177"/>
      <c r="X93" s="177"/>
      <c r="Y93" s="177"/>
      <c r="Z93" s="177"/>
      <c r="AA93" s="177"/>
      <c r="AB93" s="177"/>
      <c r="AC93" s="177"/>
    </row>
    <row r="94" ht="26.1" customHeight="1" spans="1:29">
      <c r="A94" s="177"/>
      <c r="B94" s="177"/>
      <c r="C94" s="177"/>
      <c r="D94" s="182"/>
      <c r="E94" s="177"/>
      <c r="F94" s="177"/>
      <c r="G94" s="474"/>
      <c r="H94" s="177"/>
      <c r="I94" s="177"/>
      <c r="J94" s="177"/>
      <c r="K94" s="177"/>
      <c r="L94" s="177"/>
      <c r="M94" s="177"/>
      <c r="N94" s="177"/>
      <c r="O94" s="177"/>
      <c r="P94" s="177"/>
      <c r="Q94" s="182"/>
      <c r="R94" s="182"/>
      <c r="S94" s="182"/>
      <c r="T94" s="177"/>
      <c r="U94" s="177"/>
      <c r="V94" s="178"/>
      <c r="W94" s="177"/>
      <c r="X94" s="177"/>
      <c r="Y94" s="177"/>
      <c r="Z94" s="177"/>
      <c r="AA94" s="177"/>
      <c r="AB94" s="177"/>
      <c r="AC94" s="177"/>
    </row>
    <row r="95" ht="26.1" customHeight="1" spans="1:29">
      <c r="A95" s="177"/>
      <c r="B95" s="177"/>
      <c r="C95" s="177"/>
      <c r="D95" s="182"/>
      <c r="E95" s="177"/>
      <c r="F95" s="177"/>
      <c r="G95" s="474"/>
      <c r="H95" s="177"/>
      <c r="I95" s="177"/>
      <c r="J95" s="177"/>
      <c r="K95" s="177"/>
      <c r="L95" s="177"/>
      <c r="M95" s="177"/>
      <c r="N95" s="177"/>
      <c r="O95" s="177"/>
      <c r="P95" s="177"/>
      <c r="Q95" s="182"/>
      <c r="R95" s="182"/>
      <c r="S95" s="182"/>
      <c r="T95" s="177"/>
      <c r="U95" s="177"/>
      <c r="V95" s="178"/>
      <c r="W95" s="177"/>
      <c r="X95" s="177"/>
      <c r="Y95" s="177"/>
      <c r="Z95" s="177"/>
      <c r="AA95" s="177"/>
      <c r="AB95" s="177"/>
      <c r="AC95" s="177"/>
    </row>
    <row r="96" ht="26.1" customHeight="1" spans="1:29">
      <c r="A96" s="177"/>
      <c r="B96" s="177"/>
      <c r="C96" s="177"/>
      <c r="D96" s="182"/>
      <c r="E96" s="177"/>
      <c r="F96" s="177"/>
      <c r="G96" s="474"/>
      <c r="H96" s="177"/>
      <c r="I96" s="177"/>
      <c r="J96" s="177"/>
      <c r="K96" s="177"/>
      <c r="L96" s="177"/>
      <c r="M96" s="177"/>
      <c r="N96" s="177"/>
      <c r="O96" s="177"/>
      <c r="P96" s="177"/>
      <c r="Q96" s="182"/>
      <c r="R96" s="182"/>
      <c r="S96" s="182"/>
      <c r="T96" s="177"/>
      <c r="U96" s="177"/>
      <c r="V96" s="178"/>
      <c r="W96" s="177"/>
      <c r="X96" s="177"/>
      <c r="Y96" s="177"/>
      <c r="Z96" s="177"/>
      <c r="AA96" s="177"/>
      <c r="AB96" s="177"/>
      <c r="AC96" s="177"/>
    </row>
    <row r="97" ht="26.1" customHeight="1" spans="1:29">
      <c r="A97" s="177"/>
      <c r="B97" s="177"/>
      <c r="C97" s="177"/>
      <c r="D97" s="182"/>
      <c r="E97" s="177"/>
      <c r="F97" s="177"/>
      <c r="G97" s="474"/>
      <c r="H97" s="177"/>
      <c r="I97" s="177"/>
      <c r="J97" s="177"/>
      <c r="K97" s="177"/>
      <c r="L97" s="177"/>
      <c r="M97" s="177"/>
      <c r="N97" s="177"/>
      <c r="O97" s="177"/>
      <c r="P97" s="177"/>
      <c r="Q97" s="182"/>
      <c r="R97" s="182"/>
      <c r="S97" s="182"/>
      <c r="T97" s="177"/>
      <c r="U97" s="177"/>
      <c r="V97" s="178"/>
      <c r="W97" s="177"/>
      <c r="X97" s="177"/>
      <c r="Y97" s="177"/>
      <c r="Z97" s="177"/>
      <c r="AA97" s="177"/>
      <c r="AB97" s="177"/>
      <c r="AC97" s="177"/>
    </row>
    <row r="98" ht="26.1" customHeight="1" spans="1:29">
      <c r="A98" s="177"/>
      <c r="B98" s="177"/>
      <c r="C98" s="177"/>
      <c r="D98" s="182"/>
      <c r="E98" s="177"/>
      <c r="F98" s="177"/>
      <c r="G98" s="474"/>
      <c r="H98" s="177"/>
      <c r="I98" s="177"/>
      <c r="J98" s="177"/>
      <c r="K98" s="177"/>
      <c r="L98" s="177"/>
      <c r="M98" s="177"/>
      <c r="N98" s="177"/>
      <c r="O98" s="177"/>
      <c r="P98" s="177"/>
      <c r="Q98" s="182"/>
      <c r="R98" s="182"/>
      <c r="S98" s="182"/>
      <c r="T98" s="177"/>
      <c r="U98" s="177"/>
      <c r="V98" s="178"/>
      <c r="W98" s="177"/>
      <c r="X98" s="177"/>
      <c r="Y98" s="177"/>
      <c r="Z98" s="177"/>
      <c r="AA98" s="177"/>
      <c r="AB98" s="177"/>
      <c r="AC98" s="177"/>
    </row>
    <row r="99" ht="26.1" customHeight="1" spans="1:29">
      <c r="A99" s="177"/>
      <c r="B99" s="177"/>
      <c r="C99" s="177"/>
      <c r="D99" s="182"/>
      <c r="E99" s="177"/>
      <c r="F99" s="177"/>
      <c r="G99" s="474"/>
      <c r="H99" s="177"/>
      <c r="I99" s="177"/>
      <c r="J99" s="177"/>
      <c r="K99" s="177"/>
      <c r="L99" s="177"/>
      <c r="M99" s="177"/>
      <c r="N99" s="177"/>
      <c r="O99" s="177"/>
      <c r="P99" s="177"/>
      <c r="Q99" s="182"/>
      <c r="R99" s="182"/>
      <c r="S99" s="182"/>
      <c r="T99" s="177"/>
      <c r="U99" s="177"/>
      <c r="V99" s="178"/>
      <c r="W99" s="177"/>
      <c r="X99" s="177"/>
      <c r="Y99" s="177"/>
      <c r="Z99" s="177"/>
      <c r="AA99" s="177"/>
      <c r="AB99" s="177"/>
      <c r="AC99" s="177"/>
    </row>
    <row r="100" ht="26.1" customHeight="1" spans="1:29">
      <c r="A100" s="177"/>
      <c r="B100" s="177"/>
      <c r="C100" s="177"/>
      <c r="D100" s="182"/>
      <c r="E100" s="177"/>
      <c r="F100" s="177"/>
      <c r="G100" s="474"/>
      <c r="H100" s="177"/>
      <c r="I100" s="177"/>
      <c r="J100" s="177"/>
      <c r="K100" s="177"/>
      <c r="L100" s="177"/>
      <c r="M100" s="177"/>
      <c r="N100" s="177"/>
      <c r="O100" s="177"/>
      <c r="P100" s="177"/>
      <c r="Q100" s="182"/>
      <c r="R100" s="182"/>
      <c r="S100" s="182"/>
      <c r="T100" s="177"/>
      <c r="U100" s="177"/>
      <c r="V100" s="178"/>
      <c r="W100" s="177"/>
      <c r="X100" s="177"/>
      <c r="Y100" s="177"/>
      <c r="Z100" s="177"/>
      <c r="AA100" s="177"/>
      <c r="AB100" s="177"/>
      <c r="AC100" s="177"/>
    </row>
    <row r="101" ht="26.1" customHeight="1" spans="1:29">
      <c r="A101" s="177"/>
      <c r="B101" s="177"/>
      <c r="C101" s="177"/>
      <c r="D101" s="182"/>
      <c r="E101" s="177"/>
      <c r="F101" s="177"/>
      <c r="G101" s="474"/>
      <c r="H101" s="177"/>
      <c r="I101" s="177"/>
      <c r="J101" s="177"/>
      <c r="K101" s="177"/>
      <c r="L101" s="177"/>
      <c r="M101" s="177"/>
      <c r="N101" s="177"/>
      <c r="O101" s="177"/>
      <c r="P101" s="177"/>
      <c r="Q101" s="182"/>
      <c r="R101" s="182"/>
      <c r="S101" s="182"/>
      <c r="T101" s="177"/>
      <c r="U101" s="177"/>
      <c r="V101" s="178"/>
      <c r="W101" s="177"/>
      <c r="X101" s="177"/>
      <c r="Y101" s="177"/>
      <c r="Z101" s="177"/>
      <c r="AA101" s="177"/>
      <c r="AB101" s="177"/>
      <c r="AC101" s="177"/>
    </row>
    <row r="102" ht="26.1" customHeight="1" spans="1:29">
      <c r="A102" s="177"/>
      <c r="B102" s="177"/>
      <c r="C102" s="177"/>
      <c r="D102" s="182"/>
      <c r="E102" s="177"/>
      <c r="F102" s="177"/>
      <c r="G102" s="474"/>
      <c r="H102" s="177"/>
      <c r="I102" s="177"/>
      <c r="J102" s="177"/>
      <c r="K102" s="177"/>
      <c r="L102" s="177"/>
      <c r="M102" s="177"/>
      <c r="N102" s="177"/>
      <c r="O102" s="177"/>
      <c r="P102" s="177"/>
      <c r="Q102" s="182"/>
      <c r="R102" s="182"/>
      <c r="S102" s="182"/>
      <c r="T102" s="177"/>
      <c r="U102" s="177"/>
      <c r="V102" s="178"/>
      <c r="W102" s="177"/>
      <c r="X102" s="177"/>
      <c r="Y102" s="177"/>
      <c r="Z102" s="177"/>
      <c r="AA102" s="177"/>
      <c r="AB102" s="177"/>
      <c r="AC102" s="177"/>
    </row>
    <row r="103" ht="26.1" customHeight="1" spans="1:29">
      <c r="A103" s="177"/>
      <c r="B103" s="177"/>
      <c r="C103" s="177"/>
      <c r="D103" s="182"/>
      <c r="E103" s="177"/>
      <c r="F103" s="177"/>
      <c r="G103" s="474"/>
      <c r="H103" s="177"/>
      <c r="I103" s="177"/>
      <c r="J103" s="177"/>
      <c r="K103" s="177"/>
      <c r="L103" s="177"/>
      <c r="M103" s="177"/>
      <c r="N103" s="177"/>
      <c r="O103" s="177"/>
      <c r="P103" s="177"/>
      <c r="Q103" s="182"/>
      <c r="R103" s="182"/>
      <c r="S103" s="182"/>
      <c r="T103" s="177"/>
      <c r="U103" s="177"/>
      <c r="V103" s="178"/>
      <c r="W103" s="177"/>
      <c r="X103" s="177"/>
      <c r="Y103" s="177"/>
      <c r="Z103" s="177"/>
      <c r="AA103" s="177"/>
      <c r="AB103" s="177"/>
      <c r="AC103" s="177"/>
    </row>
    <row r="104" ht="26.1" customHeight="1" spans="1:29">
      <c r="A104" s="177"/>
      <c r="B104" s="177"/>
      <c r="C104" s="177"/>
      <c r="D104" s="182"/>
      <c r="E104" s="177"/>
      <c r="F104" s="177"/>
      <c r="G104" s="474"/>
      <c r="H104" s="177"/>
      <c r="I104" s="177"/>
      <c r="J104" s="177"/>
      <c r="K104" s="177"/>
      <c r="L104" s="177"/>
      <c r="M104" s="177"/>
      <c r="N104" s="177"/>
      <c r="O104" s="177"/>
      <c r="P104" s="177"/>
      <c r="Q104" s="182"/>
      <c r="R104" s="182"/>
      <c r="S104" s="182"/>
      <c r="T104" s="177"/>
      <c r="U104" s="177"/>
      <c r="V104" s="178"/>
      <c r="W104" s="177"/>
      <c r="X104" s="177"/>
      <c r="Y104" s="177"/>
      <c r="Z104" s="177"/>
      <c r="AA104" s="177"/>
      <c r="AB104" s="177"/>
      <c r="AC104" s="177"/>
    </row>
    <row r="105" ht="26.1" customHeight="1" spans="1:29">
      <c r="A105" s="177"/>
      <c r="B105" s="177"/>
      <c r="C105" s="177"/>
      <c r="D105" s="182"/>
      <c r="E105" s="177"/>
      <c r="F105" s="177"/>
      <c r="G105" s="474"/>
      <c r="H105" s="177"/>
      <c r="I105" s="177"/>
      <c r="J105" s="177"/>
      <c r="K105" s="177"/>
      <c r="L105" s="177"/>
      <c r="M105" s="177"/>
      <c r="N105" s="177"/>
      <c r="O105" s="177"/>
      <c r="P105" s="177"/>
      <c r="Q105" s="182"/>
      <c r="R105" s="182"/>
      <c r="S105" s="182"/>
      <c r="T105" s="177"/>
      <c r="U105" s="177"/>
      <c r="V105" s="178"/>
      <c r="W105" s="177"/>
      <c r="X105" s="177"/>
      <c r="Y105" s="177"/>
      <c r="Z105" s="177"/>
      <c r="AA105" s="177"/>
      <c r="AB105" s="177"/>
      <c r="AC105" s="177"/>
    </row>
    <row r="106" ht="26.1" customHeight="1" spans="1:29">
      <c r="A106" s="177"/>
      <c r="B106" s="177"/>
      <c r="C106" s="177"/>
      <c r="D106" s="182"/>
      <c r="E106" s="177"/>
      <c r="F106" s="177"/>
      <c r="G106" s="474"/>
      <c r="H106" s="177"/>
      <c r="I106" s="177"/>
      <c r="J106" s="177"/>
      <c r="K106" s="177"/>
      <c r="L106" s="177"/>
      <c r="M106" s="177"/>
      <c r="N106" s="177"/>
      <c r="O106" s="177"/>
      <c r="P106" s="177"/>
      <c r="Q106" s="182"/>
      <c r="R106" s="182"/>
      <c r="S106" s="182"/>
      <c r="T106" s="177"/>
      <c r="U106" s="177"/>
      <c r="V106" s="178"/>
      <c r="W106" s="177"/>
      <c r="X106" s="177"/>
      <c r="Y106" s="177"/>
      <c r="Z106" s="177"/>
      <c r="AA106" s="177"/>
      <c r="AB106" s="177"/>
      <c r="AC106" s="177"/>
    </row>
    <row r="107" ht="26.1" customHeight="1" spans="1:29">
      <c r="A107" s="177"/>
      <c r="B107" s="177"/>
      <c r="C107" s="177"/>
      <c r="D107" s="182"/>
      <c r="E107" s="177"/>
      <c r="F107" s="177"/>
      <c r="G107" s="474"/>
      <c r="H107" s="177"/>
      <c r="I107" s="177"/>
      <c r="J107" s="177"/>
      <c r="K107" s="177"/>
      <c r="L107" s="177"/>
      <c r="M107" s="177"/>
      <c r="N107" s="177"/>
      <c r="O107" s="177"/>
      <c r="P107" s="177"/>
      <c r="Q107" s="182"/>
      <c r="R107" s="182"/>
      <c r="S107" s="182"/>
      <c r="T107" s="177"/>
      <c r="U107" s="177"/>
      <c r="V107" s="178"/>
      <c r="W107" s="177"/>
      <c r="X107" s="177"/>
      <c r="Y107" s="177"/>
      <c r="Z107" s="177"/>
      <c r="AA107" s="177"/>
      <c r="AB107" s="177"/>
      <c r="AC107" s="177"/>
    </row>
    <row r="108" ht="26.1" customHeight="1" spans="1:29">
      <c r="A108" s="177"/>
      <c r="B108" s="177"/>
      <c r="C108" s="177"/>
      <c r="D108" s="182"/>
      <c r="E108" s="177"/>
      <c r="F108" s="177"/>
      <c r="G108" s="474"/>
      <c r="H108" s="177"/>
      <c r="I108" s="177"/>
      <c r="J108" s="177"/>
      <c r="K108" s="177"/>
      <c r="L108" s="177"/>
      <c r="M108" s="177"/>
      <c r="N108" s="177"/>
      <c r="O108" s="177"/>
      <c r="P108" s="177"/>
      <c r="Q108" s="182"/>
      <c r="R108" s="182"/>
      <c r="S108" s="182"/>
      <c r="T108" s="177"/>
      <c r="U108" s="177"/>
      <c r="V108" s="178"/>
      <c r="W108" s="177"/>
      <c r="X108" s="177"/>
      <c r="Y108" s="177"/>
      <c r="Z108" s="177"/>
      <c r="AA108" s="177"/>
      <c r="AB108" s="177"/>
      <c r="AC108" s="177"/>
    </row>
    <row r="109" ht="26.1" customHeight="1" spans="12:12">
      <c r="L109" s="130"/>
    </row>
    <row r="110" ht="26.1" customHeight="1" spans="12:12">
      <c r="L110" s="130"/>
    </row>
    <row r="111" ht="26.1" customHeight="1" spans="12:12">
      <c r="L111" s="130"/>
    </row>
    <row r="112" ht="26.1" customHeight="1" spans="12:12">
      <c r="L112" s="130"/>
    </row>
    <row r="113" ht="26.1" customHeight="1" spans="12:12">
      <c r="L113" s="130"/>
    </row>
    <row r="114" ht="26.1" customHeight="1" spans="12:12">
      <c r="L114" s="130"/>
    </row>
    <row r="115" ht="26.1" customHeight="1" spans="12:12">
      <c r="L115" s="130"/>
    </row>
    <row r="116" ht="26.1" customHeight="1" spans="12:12">
      <c r="L116" s="130"/>
    </row>
    <row r="117" ht="26.1" customHeight="1" spans="12:12">
      <c r="L117" s="130"/>
    </row>
    <row r="118" ht="26.1" customHeight="1" spans="12:12">
      <c r="L118" s="130"/>
    </row>
    <row r="119" ht="26.1" customHeight="1" spans="12:12">
      <c r="L119" s="130"/>
    </row>
    <row r="120" ht="26.1" customHeight="1" spans="12:12">
      <c r="L120" s="130"/>
    </row>
    <row r="121" ht="26.1" customHeight="1" spans="12:12">
      <c r="L121" s="130"/>
    </row>
    <row r="122" ht="26.1" customHeight="1" spans="12:12">
      <c r="L122" s="130"/>
    </row>
    <row r="123" ht="26.1" customHeight="1" spans="12:12">
      <c r="L123" s="130"/>
    </row>
    <row r="124" ht="26.1" customHeight="1" spans="12:12">
      <c r="L124" s="130"/>
    </row>
    <row r="139" spans="12:13">
      <c r="L139" s="131" t="s">
        <v>249</v>
      </c>
      <c r="M139" s="131" t="s">
        <v>187</v>
      </c>
    </row>
    <row r="141" spans="38:38">
      <c r="AL141" s="131">
        <v>0</v>
      </c>
    </row>
    <row r="142" spans="38:38">
      <c r="AL142" s="131">
        <v>0</v>
      </c>
    </row>
    <row r="143" spans="38:38">
      <c r="AL143" s="131">
        <v>0</v>
      </c>
    </row>
  </sheetData>
  <mergeCells count="878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F13:I13"/>
    <mergeCell ref="J13:N13"/>
    <mergeCell ref="O13:V13"/>
    <mergeCell ref="W13:X13"/>
    <mergeCell ref="Y13:AA13"/>
    <mergeCell ref="AB13:AC13"/>
    <mergeCell ref="F14:I14"/>
    <mergeCell ref="J14:N14"/>
    <mergeCell ref="O14:V14"/>
    <mergeCell ref="W14:X14"/>
    <mergeCell ref="Y14:AA14"/>
    <mergeCell ref="AB14:AC14"/>
    <mergeCell ref="F15:I15"/>
    <mergeCell ref="J15:N15"/>
    <mergeCell ref="O15:V15"/>
    <mergeCell ref="W15:X15"/>
    <mergeCell ref="Y15:AA15"/>
    <mergeCell ref="AB15:AC15"/>
    <mergeCell ref="F16:I16"/>
    <mergeCell ref="J16:N16"/>
    <mergeCell ref="O16:V16"/>
    <mergeCell ref="W16:X16"/>
    <mergeCell ref="Y16:AA16"/>
    <mergeCell ref="AB16:AC16"/>
    <mergeCell ref="F17:I17"/>
    <mergeCell ref="J17:N17"/>
    <mergeCell ref="O17:V17"/>
    <mergeCell ref="W17:X17"/>
    <mergeCell ref="Y17:AA17"/>
    <mergeCell ref="AB17:AC17"/>
    <mergeCell ref="F18:I18"/>
    <mergeCell ref="J18:N18"/>
    <mergeCell ref="O18:V18"/>
    <mergeCell ref="W18:X18"/>
    <mergeCell ref="Y18:AA18"/>
    <mergeCell ref="AB18:AC18"/>
    <mergeCell ref="F19:I19"/>
    <mergeCell ref="J19:N19"/>
    <mergeCell ref="O19:V19"/>
    <mergeCell ref="W19:X19"/>
    <mergeCell ref="Y19:AA19"/>
    <mergeCell ref="AB19:AC19"/>
    <mergeCell ref="F20:I20"/>
    <mergeCell ref="J20:N20"/>
    <mergeCell ref="O20:V20"/>
    <mergeCell ref="W20:X20"/>
    <mergeCell ref="Y20:AA20"/>
    <mergeCell ref="AB20:AC20"/>
    <mergeCell ref="F21:I21"/>
    <mergeCell ref="J21:N21"/>
    <mergeCell ref="O21:V21"/>
    <mergeCell ref="W21:X21"/>
    <mergeCell ref="Y21:AA21"/>
    <mergeCell ref="AB21:AC21"/>
    <mergeCell ref="F22:I22"/>
    <mergeCell ref="J22:N22"/>
    <mergeCell ref="O22:V22"/>
    <mergeCell ref="W22:X22"/>
    <mergeCell ref="Y22:AA22"/>
    <mergeCell ref="AB22:AC22"/>
    <mergeCell ref="F23:I23"/>
    <mergeCell ref="J23:N23"/>
    <mergeCell ref="O23:V23"/>
    <mergeCell ref="W23:X23"/>
    <mergeCell ref="Y23:AA23"/>
    <mergeCell ref="AB23:AC23"/>
    <mergeCell ref="F24:I24"/>
    <mergeCell ref="J24:N24"/>
    <mergeCell ref="O24:V24"/>
    <mergeCell ref="W24:X24"/>
    <mergeCell ref="Y24:AA24"/>
    <mergeCell ref="AB24:AC24"/>
    <mergeCell ref="A25:D25"/>
    <mergeCell ref="E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B58:C58"/>
    <mergeCell ref="E58:F58"/>
    <mergeCell ref="H58:K58"/>
    <mergeCell ref="M58:O58"/>
    <mergeCell ref="Q58:R58"/>
    <mergeCell ref="T58:U58"/>
    <mergeCell ref="W58:Y58"/>
    <mergeCell ref="Z58:AA58"/>
    <mergeCell ref="AB58:AC58"/>
    <mergeCell ref="B59:C59"/>
    <mergeCell ref="E59:F59"/>
    <mergeCell ref="H59:K59"/>
    <mergeCell ref="M59:O59"/>
    <mergeCell ref="Q59:R59"/>
    <mergeCell ref="T59:U59"/>
    <mergeCell ref="W59:Y59"/>
    <mergeCell ref="Z59:AA59"/>
    <mergeCell ref="AB59:AC59"/>
    <mergeCell ref="B60:C60"/>
    <mergeCell ref="E60:F60"/>
    <mergeCell ref="H60:K60"/>
    <mergeCell ref="M60:O60"/>
    <mergeCell ref="Q60:R60"/>
    <mergeCell ref="T60:U60"/>
    <mergeCell ref="W60:Y60"/>
    <mergeCell ref="Z60:AA60"/>
    <mergeCell ref="AB60:AC60"/>
    <mergeCell ref="B61:C61"/>
    <mergeCell ref="E61:F61"/>
    <mergeCell ref="H61:K61"/>
    <mergeCell ref="M61:O61"/>
    <mergeCell ref="Q61:R61"/>
    <mergeCell ref="T61:U61"/>
    <mergeCell ref="W61:Y61"/>
    <mergeCell ref="Z61:AA61"/>
    <mergeCell ref="AB61:AC61"/>
    <mergeCell ref="B62:C62"/>
    <mergeCell ref="E62:F62"/>
    <mergeCell ref="H62:K62"/>
    <mergeCell ref="M62:O62"/>
    <mergeCell ref="Q62:R62"/>
    <mergeCell ref="T62:U62"/>
    <mergeCell ref="W62:Y62"/>
    <mergeCell ref="Z62:AA62"/>
    <mergeCell ref="AB62:AC62"/>
    <mergeCell ref="B63:C63"/>
    <mergeCell ref="E63:F63"/>
    <mergeCell ref="H63:K63"/>
    <mergeCell ref="M63:O63"/>
    <mergeCell ref="Q63:R63"/>
    <mergeCell ref="T63:U63"/>
    <mergeCell ref="W63:Y63"/>
    <mergeCell ref="Z63:AA63"/>
    <mergeCell ref="AB63:AC63"/>
    <mergeCell ref="B64:C64"/>
    <mergeCell ref="E64:F64"/>
    <mergeCell ref="H64:K64"/>
    <mergeCell ref="M64:O64"/>
    <mergeCell ref="Q64:R64"/>
    <mergeCell ref="T64:U64"/>
    <mergeCell ref="W64:Y64"/>
    <mergeCell ref="Z64:AA64"/>
    <mergeCell ref="AB64:AC64"/>
    <mergeCell ref="B65:C65"/>
    <mergeCell ref="E65:F65"/>
    <mergeCell ref="H65:K65"/>
    <mergeCell ref="M65:O65"/>
    <mergeCell ref="Q65:R65"/>
    <mergeCell ref="T65:U65"/>
    <mergeCell ref="W65:Y65"/>
    <mergeCell ref="Z65:AA65"/>
    <mergeCell ref="AB65:AC65"/>
    <mergeCell ref="B66:C66"/>
    <mergeCell ref="E66:F66"/>
    <mergeCell ref="H66:K66"/>
    <mergeCell ref="M66:O66"/>
    <mergeCell ref="Q66:R66"/>
    <mergeCell ref="T66:U66"/>
    <mergeCell ref="W66:Y66"/>
    <mergeCell ref="Z66:AA66"/>
    <mergeCell ref="AB66:AC66"/>
    <mergeCell ref="B67:C67"/>
    <mergeCell ref="E67:F67"/>
    <mergeCell ref="H67:K67"/>
    <mergeCell ref="M67:O67"/>
    <mergeCell ref="Q67:R67"/>
    <mergeCell ref="T67:U67"/>
    <mergeCell ref="W67:Y67"/>
    <mergeCell ref="Z67:AA67"/>
    <mergeCell ref="AB67:AC67"/>
    <mergeCell ref="B68:C68"/>
    <mergeCell ref="E68:F68"/>
    <mergeCell ref="H68:K68"/>
    <mergeCell ref="M68:O68"/>
    <mergeCell ref="Q68:R68"/>
    <mergeCell ref="T68:U68"/>
    <mergeCell ref="W68:Y68"/>
    <mergeCell ref="Z68:AA68"/>
    <mergeCell ref="AB68:AC68"/>
    <mergeCell ref="B69:C69"/>
    <mergeCell ref="E69:F69"/>
    <mergeCell ref="H69:K69"/>
    <mergeCell ref="M69:O69"/>
    <mergeCell ref="Q69:R69"/>
    <mergeCell ref="T69:U69"/>
    <mergeCell ref="W69:Y69"/>
    <mergeCell ref="Z69:AA69"/>
    <mergeCell ref="AB69:AC69"/>
    <mergeCell ref="B70:C70"/>
    <mergeCell ref="E70:F70"/>
    <mergeCell ref="H70:K70"/>
    <mergeCell ref="M70:O70"/>
    <mergeCell ref="Q70:R70"/>
    <mergeCell ref="T70:U70"/>
    <mergeCell ref="W70:Y70"/>
    <mergeCell ref="Z70:AA70"/>
    <mergeCell ref="AB70:AC70"/>
    <mergeCell ref="B71:C71"/>
    <mergeCell ref="E71:F71"/>
    <mergeCell ref="H71:K71"/>
    <mergeCell ref="M71:O71"/>
    <mergeCell ref="Q71:R71"/>
    <mergeCell ref="T71:U71"/>
    <mergeCell ref="W71:Y71"/>
    <mergeCell ref="Z71:AA71"/>
    <mergeCell ref="AB71:AC71"/>
    <mergeCell ref="B72:C72"/>
    <mergeCell ref="E72:F72"/>
    <mergeCell ref="H72:K72"/>
    <mergeCell ref="M72:O72"/>
    <mergeCell ref="Q72:R72"/>
    <mergeCell ref="T72:U72"/>
    <mergeCell ref="W72:Y72"/>
    <mergeCell ref="Z72:AA72"/>
    <mergeCell ref="AB72:AC72"/>
    <mergeCell ref="B73:C73"/>
    <mergeCell ref="E73:F73"/>
    <mergeCell ref="H73:K73"/>
    <mergeCell ref="M73:O73"/>
    <mergeCell ref="Q73:R73"/>
    <mergeCell ref="T73:U73"/>
    <mergeCell ref="W73:Y73"/>
    <mergeCell ref="Z73:AA73"/>
    <mergeCell ref="AB73:AC73"/>
    <mergeCell ref="B74:C74"/>
    <mergeCell ref="E74:F74"/>
    <mergeCell ref="H74:K74"/>
    <mergeCell ref="M74:O74"/>
    <mergeCell ref="Q74:R74"/>
    <mergeCell ref="T74:U74"/>
    <mergeCell ref="W74:Y74"/>
    <mergeCell ref="Z74:AA74"/>
    <mergeCell ref="AB74:AC74"/>
    <mergeCell ref="B75:C75"/>
    <mergeCell ref="E75:F75"/>
    <mergeCell ref="H75:K75"/>
    <mergeCell ref="M75:O75"/>
    <mergeCell ref="Q75:R75"/>
    <mergeCell ref="T75:U75"/>
    <mergeCell ref="W75:Y75"/>
    <mergeCell ref="Z75:AA75"/>
    <mergeCell ref="AB75:AC75"/>
    <mergeCell ref="B76:C76"/>
    <mergeCell ref="E76:F76"/>
    <mergeCell ref="H76:K76"/>
    <mergeCell ref="M76:O76"/>
    <mergeCell ref="Q76:R76"/>
    <mergeCell ref="T76:U76"/>
    <mergeCell ref="W76:Y76"/>
    <mergeCell ref="Z76:AA76"/>
    <mergeCell ref="AB76:AC76"/>
    <mergeCell ref="B77:C77"/>
    <mergeCell ref="E77:F77"/>
    <mergeCell ref="H77:K77"/>
    <mergeCell ref="M77:O77"/>
    <mergeCell ref="Q77:R77"/>
    <mergeCell ref="T77:U77"/>
    <mergeCell ref="W77:Y77"/>
    <mergeCell ref="Z77:AA77"/>
    <mergeCell ref="AB77:AC77"/>
    <mergeCell ref="B78:C78"/>
    <mergeCell ref="E78:F78"/>
    <mergeCell ref="H78:K78"/>
    <mergeCell ref="M78:O78"/>
    <mergeCell ref="Q78:R78"/>
    <mergeCell ref="T78:U78"/>
    <mergeCell ref="W78:Y78"/>
    <mergeCell ref="Z78:AA78"/>
    <mergeCell ref="AB78:AC78"/>
    <mergeCell ref="B79:C79"/>
    <mergeCell ref="E79:F79"/>
    <mergeCell ref="H79:K79"/>
    <mergeCell ref="M79:O79"/>
    <mergeCell ref="Q79:R79"/>
    <mergeCell ref="T79:U79"/>
    <mergeCell ref="W79:Y79"/>
    <mergeCell ref="Z79:AA79"/>
    <mergeCell ref="AB79:AC79"/>
    <mergeCell ref="B80:C80"/>
    <mergeCell ref="E80:F80"/>
    <mergeCell ref="H80:K80"/>
    <mergeCell ref="Q80:R80"/>
    <mergeCell ref="T80:U80"/>
    <mergeCell ref="W80:Y80"/>
    <mergeCell ref="Z80:AA80"/>
    <mergeCell ref="AB80:AC80"/>
    <mergeCell ref="B81:C81"/>
    <mergeCell ref="E81:F81"/>
    <mergeCell ref="H81:K81"/>
    <mergeCell ref="Q81:R81"/>
    <mergeCell ref="T81:U81"/>
    <mergeCell ref="W81:Y81"/>
    <mergeCell ref="Z81:AA81"/>
    <mergeCell ref="AB81:AC81"/>
    <mergeCell ref="B82:C82"/>
    <mergeCell ref="E82:F82"/>
    <mergeCell ref="H82:K82"/>
    <mergeCell ref="Q82:R82"/>
    <mergeCell ref="T82:U82"/>
    <mergeCell ref="W82:Y82"/>
    <mergeCell ref="Z82:AA82"/>
    <mergeCell ref="AB82:AC82"/>
    <mergeCell ref="B83:C83"/>
    <mergeCell ref="E83:F83"/>
    <mergeCell ref="H83:K83"/>
    <mergeCell ref="Q83:R83"/>
    <mergeCell ref="T83:U83"/>
    <mergeCell ref="W83:Y83"/>
    <mergeCell ref="Z83:AA83"/>
    <mergeCell ref="AB83:AC83"/>
    <mergeCell ref="B84:C84"/>
    <mergeCell ref="E84:F84"/>
    <mergeCell ref="H84:K84"/>
    <mergeCell ref="Q84:R84"/>
    <mergeCell ref="T84:U84"/>
    <mergeCell ref="W84:Y84"/>
    <mergeCell ref="Z84:AA84"/>
    <mergeCell ref="AB84:AC84"/>
    <mergeCell ref="B85:C85"/>
    <mergeCell ref="E85:F85"/>
    <mergeCell ref="H85:K85"/>
    <mergeCell ref="M85:O85"/>
    <mergeCell ref="Q85:R85"/>
    <mergeCell ref="T85:U85"/>
    <mergeCell ref="W85:Y85"/>
    <mergeCell ref="Z85:AA85"/>
    <mergeCell ref="AB85:AC85"/>
    <mergeCell ref="B86:C86"/>
    <mergeCell ref="E86:F86"/>
    <mergeCell ref="H86:K86"/>
    <mergeCell ref="M86:O86"/>
    <mergeCell ref="Q86:R86"/>
    <mergeCell ref="T86:U86"/>
    <mergeCell ref="W86:Y86"/>
    <mergeCell ref="Z86:AA86"/>
    <mergeCell ref="AB86:AC86"/>
    <mergeCell ref="B87:C87"/>
    <mergeCell ref="E87:F87"/>
    <mergeCell ref="H87:K87"/>
    <mergeCell ref="M87:O87"/>
    <mergeCell ref="Q87:R87"/>
    <mergeCell ref="T87:U87"/>
    <mergeCell ref="W87:Y87"/>
    <mergeCell ref="Z87:AA87"/>
    <mergeCell ref="AB87:AC87"/>
    <mergeCell ref="B88:C88"/>
    <mergeCell ref="E88:F88"/>
    <mergeCell ref="H88:K88"/>
    <mergeCell ref="M88:O88"/>
    <mergeCell ref="Q88:R88"/>
    <mergeCell ref="T88:U88"/>
    <mergeCell ref="W88:Y88"/>
    <mergeCell ref="Z88:AA88"/>
    <mergeCell ref="AB88:AC88"/>
    <mergeCell ref="B89:C89"/>
    <mergeCell ref="E89:F89"/>
    <mergeCell ref="H89:K89"/>
    <mergeCell ref="M89:O89"/>
    <mergeCell ref="Q89:R89"/>
    <mergeCell ref="T89:U89"/>
    <mergeCell ref="W89:Y89"/>
    <mergeCell ref="Z89:AA89"/>
    <mergeCell ref="AB89:AC89"/>
    <mergeCell ref="B90:C90"/>
    <mergeCell ref="E90:F90"/>
    <mergeCell ref="H90:K90"/>
    <mergeCell ref="M90:O90"/>
    <mergeCell ref="Q90:R90"/>
    <mergeCell ref="T90:U90"/>
    <mergeCell ref="W90:Y90"/>
    <mergeCell ref="Z90:AA90"/>
    <mergeCell ref="AB90:AC90"/>
    <mergeCell ref="B91:C91"/>
    <mergeCell ref="E91:F91"/>
    <mergeCell ref="H91:K91"/>
    <mergeCell ref="M91:O91"/>
    <mergeCell ref="Q91:R91"/>
    <mergeCell ref="T91:U91"/>
    <mergeCell ref="W91:Y91"/>
    <mergeCell ref="Z91:AA91"/>
    <mergeCell ref="AB91:AC91"/>
    <mergeCell ref="B92:C92"/>
    <mergeCell ref="E92:F92"/>
    <mergeCell ref="H92:K92"/>
    <mergeCell ref="M92:O92"/>
    <mergeCell ref="Q92:R92"/>
    <mergeCell ref="T92:U92"/>
    <mergeCell ref="W92:Y92"/>
    <mergeCell ref="Z92:AA92"/>
    <mergeCell ref="AB92:AC92"/>
    <mergeCell ref="B93:C93"/>
    <mergeCell ref="E93:F93"/>
    <mergeCell ref="H93:K93"/>
    <mergeCell ref="M93:O93"/>
    <mergeCell ref="Q93:R93"/>
    <mergeCell ref="T93:U93"/>
    <mergeCell ref="W93:Y93"/>
    <mergeCell ref="Z93:AA93"/>
    <mergeCell ref="AB93:AC93"/>
    <mergeCell ref="B94:C94"/>
    <mergeCell ref="E94:F94"/>
    <mergeCell ref="H94:K94"/>
    <mergeCell ref="M94:O94"/>
    <mergeCell ref="Q94:R94"/>
    <mergeCell ref="T94:U94"/>
    <mergeCell ref="W94:Y94"/>
    <mergeCell ref="Z94:AA94"/>
    <mergeCell ref="AB94:AC94"/>
    <mergeCell ref="B95:C95"/>
    <mergeCell ref="E95:F95"/>
    <mergeCell ref="H95:K95"/>
    <mergeCell ref="M95:O95"/>
    <mergeCell ref="Q95:R95"/>
    <mergeCell ref="T95:U95"/>
    <mergeCell ref="W95:Y95"/>
    <mergeCell ref="Z95:AA95"/>
    <mergeCell ref="AB95:AC95"/>
    <mergeCell ref="B96:C96"/>
    <mergeCell ref="E96:F96"/>
    <mergeCell ref="H96:K96"/>
    <mergeCell ref="M96:O96"/>
    <mergeCell ref="Q96:R96"/>
    <mergeCell ref="T96:U96"/>
    <mergeCell ref="W96:Y96"/>
    <mergeCell ref="Z96:AA96"/>
    <mergeCell ref="AB96:AC96"/>
    <mergeCell ref="B97:C97"/>
    <mergeCell ref="E97:F97"/>
    <mergeCell ref="H97:K97"/>
    <mergeCell ref="M97:O97"/>
    <mergeCell ref="Q97:R97"/>
    <mergeCell ref="T97:U97"/>
    <mergeCell ref="W97:Y97"/>
    <mergeCell ref="Z97:AA97"/>
    <mergeCell ref="AB97:AC97"/>
    <mergeCell ref="B98:C98"/>
    <mergeCell ref="E98:F98"/>
    <mergeCell ref="H98:K98"/>
    <mergeCell ref="M98:O98"/>
    <mergeCell ref="Q98:R98"/>
    <mergeCell ref="T98:U98"/>
    <mergeCell ref="W98:Y98"/>
    <mergeCell ref="Z98:AA98"/>
    <mergeCell ref="AB98:AC98"/>
    <mergeCell ref="B99:C99"/>
    <mergeCell ref="E99:F99"/>
    <mergeCell ref="H99:K99"/>
    <mergeCell ref="M99:O99"/>
    <mergeCell ref="Q99:R99"/>
    <mergeCell ref="T99:U99"/>
    <mergeCell ref="W99:Y99"/>
    <mergeCell ref="Z99:AA99"/>
    <mergeCell ref="AB99:AC99"/>
    <mergeCell ref="B100:C100"/>
    <mergeCell ref="E100:F100"/>
    <mergeCell ref="H100:K100"/>
    <mergeCell ref="M100:O100"/>
    <mergeCell ref="Q100:R100"/>
    <mergeCell ref="T100:U100"/>
    <mergeCell ref="W100:Y100"/>
    <mergeCell ref="Z100:AA100"/>
    <mergeCell ref="AB100:AC100"/>
    <mergeCell ref="B101:C101"/>
    <mergeCell ref="E101:F101"/>
    <mergeCell ref="H101:K101"/>
    <mergeCell ref="M101:O101"/>
    <mergeCell ref="Q101:R101"/>
    <mergeCell ref="T101:U101"/>
    <mergeCell ref="W101:Y101"/>
    <mergeCell ref="Z101:AA101"/>
    <mergeCell ref="AB101:AC101"/>
    <mergeCell ref="B102:C102"/>
    <mergeCell ref="E102:F102"/>
    <mergeCell ref="H102:K102"/>
    <mergeCell ref="M102:O102"/>
    <mergeCell ref="Q102:R102"/>
    <mergeCell ref="T102:U102"/>
    <mergeCell ref="W102:Y102"/>
    <mergeCell ref="Z102:AA102"/>
    <mergeCell ref="AB102:AC102"/>
    <mergeCell ref="B103:C103"/>
    <mergeCell ref="E103:F103"/>
    <mergeCell ref="H103:K103"/>
    <mergeCell ref="M103:O103"/>
    <mergeCell ref="Q103:R103"/>
    <mergeCell ref="T103:U103"/>
    <mergeCell ref="W103:Y103"/>
    <mergeCell ref="Z103:AA103"/>
    <mergeCell ref="AB103:AC103"/>
    <mergeCell ref="B104:C104"/>
    <mergeCell ref="E104:F104"/>
    <mergeCell ref="H104:K104"/>
    <mergeCell ref="M104:O104"/>
    <mergeCell ref="Q104:R104"/>
    <mergeCell ref="T104:U104"/>
    <mergeCell ref="W104:Y104"/>
    <mergeCell ref="Z104:AA104"/>
    <mergeCell ref="AB104:AC104"/>
    <mergeCell ref="B105:C105"/>
    <mergeCell ref="E105:F105"/>
    <mergeCell ref="H105:K105"/>
    <mergeCell ref="M105:O105"/>
    <mergeCell ref="Q105:R105"/>
    <mergeCell ref="T105:U105"/>
    <mergeCell ref="W105:Y105"/>
    <mergeCell ref="Z105:AA105"/>
    <mergeCell ref="AB105:AC105"/>
    <mergeCell ref="B106:C106"/>
    <mergeCell ref="E106:F106"/>
    <mergeCell ref="H106:K106"/>
    <mergeCell ref="M106:O106"/>
    <mergeCell ref="Q106:R106"/>
    <mergeCell ref="T106:U106"/>
    <mergeCell ref="W106:Y106"/>
    <mergeCell ref="Z106:AA106"/>
    <mergeCell ref="AB106:AC106"/>
    <mergeCell ref="B107:C107"/>
    <mergeCell ref="E107:F107"/>
    <mergeCell ref="H107:K107"/>
    <mergeCell ref="M107:O107"/>
    <mergeCell ref="Q107:R107"/>
    <mergeCell ref="T107:U107"/>
    <mergeCell ref="W107:Y107"/>
    <mergeCell ref="Z107:AA107"/>
    <mergeCell ref="AB107:AC107"/>
    <mergeCell ref="B108:C108"/>
    <mergeCell ref="E108:F108"/>
    <mergeCell ref="H108:K108"/>
    <mergeCell ref="M108:O108"/>
    <mergeCell ref="Q108:R108"/>
    <mergeCell ref="T108:U108"/>
    <mergeCell ref="W108:Y108"/>
    <mergeCell ref="Z108:AA108"/>
    <mergeCell ref="AB108:AC108"/>
    <mergeCell ref="Y1:AC2"/>
    <mergeCell ref="A3:B4"/>
    <mergeCell ref="C3:E4"/>
    <mergeCell ref="A6:D24"/>
    <mergeCell ref="M80:O84"/>
  </mergeCells>
  <pageMargins left="0.904166666666667" right="0.707638888888889" top="1.14166666666667" bottom="0.747916666666667" header="0.313888888888889" footer="0.313888888888889"/>
  <pageSetup paperSize="8" scale="62" fitToHeight="0" orientation="landscape"/>
  <headerFooter/>
  <rowBreaks count="2" manualBreakCount="2">
    <brk id="26" max="28" man="1"/>
    <brk id="65" max="28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B342"/>
  <sheetViews>
    <sheetView view="pageBreakPreview" zoomScale="70" zoomScaleNormal="100" topLeftCell="A159" workbookViewId="0">
      <selection activeCell="W174" sqref="W174"/>
    </sheetView>
  </sheetViews>
  <sheetFormatPr defaultColWidth="9" defaultRowHeight="17.25"/>
  <cols>
    <col min="1" max="1" width="6.375" style="10" customWidth="1"/>
    <col min="2" max="11" width="2.625" style="10" customWidth="1"/>
    <col min="12" max="12" width="20.625" style="107" customWidth="1"/>
    <col min="13" max="13" width="28" style="11" customWidth="1"/>
    <col min="14" max="14" width="25" style="11" customWidth="1"/>
    <col min="15" max="15" width="5.5" style="10" customWidth="1"/>
    <col min="16" max="16" width="6.75" style="10" customWidth="1"/>
    <col min="17" max="17" width="7.375" style="10" customWidth="1"/>
    <col min="18" max="18" width="6.125" style="12" customWidth="1"/>
    <col min="19" max="19" width="21.125" style="13" customWidth="1"/>
    <col min="20" max="20" width="5.75" style="13" customWidth="1"/>
    <col min="21" max="22" width="8.125" style="12" customWidth="1"/>
    <col min="23" max="23" width="10.25" style="12" customWidth="1"/>
    <col min="24" max="24" width="20.375" style="12" customWidth="1"/>
    <col min="25" max="25" width="11.875" style="363" customWidth="1"/>
    <col min="26" max="26" width="16.125" style="124" customWidth="1"/>
    <col min="27" max="27" width="11.25" style="364" customWidth="1"/>
    <col min="28" max="28" width="5.875" style="10" hidden="1" customWidth="1"/>
    <col min="29" max="32" width="5.75" style="10" hidden="1" customWidth="1"/>
    <col min="33" max="34" width="7.25" style="10" hidden="1" customWidth="1"/>
    <col min="35" max="35" width="5.5" style="10" customWidth="1"/>
    <col min="36" max="36" width="12.75" style="10" customWidth="1"/>
    <col min="37" max="37" width="11.625" style="10" customWidth="1"/>
    <col min="38" max="38" width="13" style="10" customWidth="1"/>
    <col min="39" max="39" width="13.125" style="10" customWidth="1"/>
    <col min="40" max="40" width="13.25" style="10" customWidth="1"/>
    <col min="41" max="53" width="13.125" style="10" customWidth="1"/>
    <col min="54" max="16384" width="9" style="10"/>
  </cols>
  <sheetData>
    <row r="1" ht="44.1" customHeight="1" spans="1:54">
      <c r="A1" s="16" t="s">
        <v>250</v>
      </c>
      <c r="B1" s="16"/>
      <c r="C1" s="16"/>
      <c r="D1" s="16"/>
      <c r="E1" s="16"/>
      <c r="F1" s="16" t="s">
        <v>251</v>
      </c>
      <c r="G1" s="16"/>
      <c r="H1" s="16"/>
      <c r="I1" s="16"/>
      <c r="J1" s="16"/>
      <c r="K1" s="16"/>
      <c r="L1" s="366" t="s">
        <v>252</v>
      </c>
      <c r="M1" s="18"/>
      <c r="N1" s="31" t="s">
        <v>253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71"/>
      <c r="Z1" s="371"/>
      <c r="AA1" s="372"/>
      <c r="AB1" s="31"/>
      <c r="AC1" s="31"/>
      <c r="AD1" s="31"/>
      <c r="AE1" s="31"/>
      <c r="AF1" s="31"/>
      <c r="AG1" s="31"/>
      <c r="AH1" s="31"/>
      <c r="AI1" s="78" t="s">
        <v>66</v>
      </c>
      <c r="AJ1" s="376" t="str">
        <f>L9</f>
        <v>LG1611510210
SLT0010386</v>
      </c>
      <c r="AK1" s="377" t="str">
        <f>L10</f>
        <v>LG1611510310
SLT0010477</v>
      </c>
      <c r="AL1" s="376" t="str">
        <f>L11</f>
        <v>LG1611510320
SLT0010478</v>
      </c>
      <c r="AM1" s="377" t="str">
        <f>S12</f>
        <v>LZ161351000330
SLT0010699</v>
      </c>
      <c r="AN1" s="377" t="str">
        <f>S13</f>
        <v>LZ161351000340
SLT0010700</v>
      </c>
      <c r="AO1" s="377" t="s">
        <v>36</v>
      </c>
      <c r="AP1" s="377" t="s">
        <v>254</v>
      </c>
      <c r="AQ1" s="377" t="s">
        <v>255</v>
      </c>
      <c r="AR1" s="377" t="s">
        <v>256</v>
      </c>
      <c r="AS1" s="377" t="s">
        <v>257</v>
      </c>
      <c r="AT1" s="377" t="s">
        <v>258</v>
      </c>
      <c r="AU1" s="377" t="s">
        <v>259</v>
      </c>
      <c r="AV1" s="377" t="s">
        <v>54</v>
      </c>
      <c r="AW1" s="377" t="s">
        <v>260</v>
      </c>
      <c r="AX1" s="377" t="s">
        <v>261</v>
      </c>
      <c r="AY1" s="377" t="s">
        <v>58</v>
      </c>
      <c r="AZ1" s="377" t="s">
        <v>262</v>
      </c>
      <c r="BA1" s="377" t="s">
        <v>263</v>
      </c>
      <c r="BB1" s="382" t="s">
        <v>264</v>
      </c>
    </row>
    <row r="2" ht="50.1" customHeight="1" spans="1:54">
      <c r="A2" s="16" t="s">
        <v>265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367"/>
      <c r="M2" s="16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71"/>
      <c r="Z2" s="371"/>
      <c r="AA2" s="372"/>
      <c r="AB2" s="31"/>
      <c r="AC2" s="31"/>
      <c r="AD2" s="31"/>
      <c r="AE2" s="31"/>
      <c r="AF2" s="31"/>
      <c r="AG2" s="31"/>
      <c r="AH2" s="31"/>
      <c r="AI2" s="78" t="s">
        <v>266</v>
      </c>
      <c r="AJ2" s="80" t="str">
        <f>M9</f>
        <v>轻卡驾驶室主座椅总成</v>
      </c>
      <c r="AK2" s="80" t="str">
        <f>M10</f>
        <v>轻卡驾驶室主座椅总成（PVC）</v>
      </c>
      <c r="AL2" s="342" t="str">
        <f>M11</f>
        <v>轻卡驾驶室主座椅总成（通风加热）（PVC）</v>
      </c>
      <c r="AM2" s="80" t="str">
        <f>M12</f>
        <v>轻卡驾驶室主座椅总成（PVC）-1880</v>
      </c>
      <c r="AN2" s="80" t="str">
        <f>M13</f>
        <v>轻卡驾驶室主座椅总成（通风加热）（PVC）-1880</v>
      </c>
      <c r="AO2" s="80" t="s">
        <v>37</v>
      </c>
      <c r="AP2" s="78" t="s">
        <v>33</v>
      </c>
      <c r="AQ2" s="78" t="s">
        <v>267</v>
      </c>
      <c r="AR2" s="78" t="s">
        <v>268</v>
      </c>
      <c r="AS2" s="78" t="s">
        <v>27</v>
      </c>
      <c r="AT2" s="78" t="s">
        <v>195</v>
      </c>
      <c r="AU2" s="78" t="s">
        <v>197</v>
      </c>
      <c r="AV2" s="78" t="s">
        <v>33</v>
      </c>
      <c r="AW2" s="78" t="s">
        <v>267</v>
      </c>
      <c r="AX2" s="78" t="s">
        <v>268</v>
      </c>
      <c r="AY2" s="78" t="s">
        <v>27</v>
      </c>
      <c r="AZ2" s="78" t="s">
        <v>195</v>
      </c>
      <c r="BA2" s="78" t="s">
        <v>197</v>
      </c>
      <c r="BB2" s="10" t="s">
        <v>23</v>
      </c>
    </row>
    <row r="3" ht="33.75" customHeight="1" spans="1:54">
      <c r="A3" s="18" t="s">
        <v>269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366" t="s">
        <v>270</v>
      </c>
      <c r="M3" s="18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71"/>
      <c r="Z3" s="371"/>
      <c r="AA3" s="372"/>
      <c r="AB3" s="31"/>
      <c r="AC3" s="31"/>
      <c r="AD3" s="31"/>
      <c r="AE3" s="31"/>
      <c r="AF3" s="31"/>
      <c r="AG3" s="31"/>
      <c r="AH3" s="31"/>
      <c r="AI3" s="78" t="s">
        <v>271</v>
      </c>
      <c r="AJ3" s="378" t="str">
        <f>N9</f>
        <v>座椅总成，织物</v>
      </c>
      <c r="AK3" s="379" t="str">
        <f>N10</f>
        <v>座椅总成，PVC</v>
      </c>
      <c r="AL3" s="380" t="str">
        <f>N11</f>
        <v>座椅总成，通风加热，PVC</v>
      </c>
      <c r="AM3" s="379" t="str">
        <f>N12</f>
        <v>新开，PVC-取消扶手以及扶手转轴焊接总成</v>
      </c>
      <c r="AN3" s="379" t="str">
        <f>N13</f>
        <v>新开，通风加热，PVC-取消扶手以及扶手转轴焊接总成</v>
      </c>
      <c r="AO3" s="379" t="s">
        <v>272</v>
      </c>
      <c r="AP3" s="78" t="s">
        <v>273</v>
      </c>
      <c r="AQ3" s="78" t="s">
        <v>273</v>
      </c>
      <c r="AR3" s="78" t="s">
        <v>273</v>
      </c>
      <c r="AS3" s="78" t="s">
        <v>274</v>
      </c>
      <c r="AT3" s="78" t="s">
        <v>275</v>
      </c>
      <c r="AU3" s="78" t="s">
        <v>276</v>
      </c>
      <c r="AV3" s="78" t="s">
        <v>273</v>
      </c>
      <c r="AW3" s="78" t="s">
        <v>273</v>
      </c>
      <c r="AX3" s="78" t="s">
        <v>273</v>
      </c>
      <c r="AY3" s="78" t="s">
        <v>274</v>
      </c>
      <c r="AZ3" s="78" t="s">
        <v>275</v>
      </c>
      <c r="BA3" s="78" t="s">
        <v>276</v>
      </c>
      <c r="BB3" s="378" t="s">
        <v>277</v>
      </c>
    </row>
    <row r="4" ht="33.75" customHeight="1" spans="1:54">
      <c r="A4" s="18" t="s">
        <v>278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366"/>
      <c r="M4" s="1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71"/>
      <c r="Z4" s="371"/>
      <c r="AA4" s="372"/>
      <c r="AB4" s="31"/>
      <c r="AC4" s="31"/>
      <c r="AD4" s="31"/>
      <c r="AE4" s="31"/>
      <c r="AF4" s="31"/>
      <c r="AG4" s="31"/>
      <c r="AH4" s="31"/>
      <c r="AI4" s="78" t="s">
        <v>20</v>
      </c>
      <c r="AJ4" s="26" t="s">
        <v>4</v>
      </c>
      <c r="AK4" s="26" t="s">
        <v>4</v>
      </c>
      <c r="AL4" s="26" t="s">
        <v>4</v>
      </c>
      <c r="AM4" s="26" t="s">
        <v>4</v>
      </c>
      <c r="AN4" s="26" t="s">
        <v>4</v>
      </c>
      <c r="AO4" s="26" t="s">
        <v>4</v>
      </c>
      <c r="AP4" s="26" t="s">
        <v>4</v>
      </c>
      <c r="AQ4" s="26" t="s">
        <v>4</v>
      </c>
      <c r="AR4" s="26" t="s">
        <v>4</v>
      </c>
      <c r="AS4" s="26" t="s">
        <v>4</v>
      </c>
      <c r="AT4" s="26" t="s">
        <v>4</v>
      </c>
      <c r="AU4" s="26" t="s">
        <v>4</v>
      </c>
      <c r="AV4" s="78" t="s">
        <v>55</v>
      </c>
      <c r="AW4" s="78" t="s">
        <v>55</v>
      </c>
      <c r="AX4" s="78" t="s">
        <v>55</v>
      </c>
      <c r="AY4" s="78" t="s">
        <v>55</v>
      </c>
      <c r="AZ4" s="78" t="s">
        <v>55</v>
      </c>
      <c r="BA4" s="78" t="s">
        <v>55</v>
      </c>
      <c r="BB4" s="26" t="s">
        <v>4</v>
      </c>
    </row>
    <row r="5" ht="33.75" customHeight="1" spans="1:54">
      <c r="A5" s="20" t="s">
        <v>279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368"/>
      <c r="M5" s="2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71"/>
      <c r="Z5" s="371"/>
      <c r="AA5" s="372"/>
      <c r="AB5" s="31"/>
      <c r="AC5" s="31"/>
      <c r="AD5" s="31"/>
      <c r="AE5" s="31"/>
      <c r="AF5" s="31"/>
      <c r="AG5" s="31"/>
      <c r="AH5" s="31"/>
      <c r="AI5" s="81" t="s">
        <v>280</v>
      </c>
      <c r="AJ5" s="381" t="e">
        <f>AA9</f>
        <v>#REF!</v>
      </c>
      <c r="AK5" s="78" t="e">
        <f>AA10</f>
        <v>#REF!</v>
      </c>
      <c r="AL5" s="78">
        <f>AA11</f>
        <v>16.4652</v>
      </c>
      <c r="AM5" s="78" t="e">
        <f>AA12</f>
        <v>#REF!</v>
      </c>
      <c r="AN5" s="78">
        <f>AA13</f>
        <v>15.0576</v>
      </c>
      <c r="AO5" s="78">
        <v>14.4473</v>
      </c>
      <c r="AP5" s="78">
        <v>14.4473</v>
      </c>
      <c r="AQ5" s="78">
        <v>14.4473</v>
      </c>
      <c r="AR5" s="78">
        <v>15.2319</v>
      </c>
      <c r="AS5" s="78">
        <v>15.7307</v>
      </c>
      <c r="AT5" s="78">
        <v>15.7307</v>
      </c>
      <c r="AU5" s="78">
        <v>16.6395</v>
      </c>
      <c r="AV5" s="78">
        <v>14.4473</v>
      </c>
      <c r="AW5" s="78">
        <v>14.4473</v>
      </c>
      <c r="AX5" s="78">
        <v>15.2319</v>
      </c>
      <c r="AY5" s="78">
        <v>15.7307</v>
      </c>
      <c r="AZ5" s="78">
        <v>15.7307</v>
      </c>
      <c r="BA5" s="78">
        <v>16.6395</v>
      </c>
      <c r="BB5" s="381">
        <v>15.7037</v>
      </c>
    </row>
    <row r="6" ht="33.75" customHeight="1" spans="1:5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368"/>
      <c r="M6" s="2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71"/>
      <c r="Z6" s="371"/>
      <c r="AA6" s="372"/>
      <c r="AB6" s="31"/>
      <c r="AC6" s="31"/>
      <c r="AD6" s="31"/>
      <c r="AE6" s="31"/>
      <c r="AF6" s="31"/>
      <c r="AG6" s="31"/>
      <c r="AH6" s="31"/>
      <c r="AI6" s="81" t="s">
        <v>281</v>
      </c>
      <c r="AJ6" s="381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381"/>
    </row>
    <row r="7" ht="24.95" customHeight="1" spans="1:54">
      <c r="A7" s="365" t="s">
        <v>282</v>
      </c>
      <c r="B7" s="78" t="s">
        <v>283</v>
      </c>
      <c r="C7" s="78"/>
      <c r="D7" s="78"/>
      <c r="E7" s="78"/>
      <c r="F7" s="78"/>
      <c r="G7" s="78"/>
      <c r="H7" s="78"/>
      <c r="I7" s="78"/>
      <c r="J7" s="78"/>
      <c r="K7" s="78"/>
      <c r="L7" s="32" t="s">
        <v>66</v>
      </c>
      <c r="M7" s="22" t="s">
        <v>266</v>
      </c>
      <c r="N7" s="54" t="s">
        <v>284</v>
      </c>
      <c r="O7" s="22" t="s">
        <v>285</v>
      </c>
      <c r="P7" s="22" t="s">
        <v>286</v>
      </c>
      <c r="Q7" s="22" t="s">
        <v>14</v>
      </c>
      <c r="R7" s="32" t="s">
        <v>287</v>
      </c>
      <c r="S7" s="32" t="s">
        <v>288</v>
      </c>
      <c r="T7" s="32" t="s">
        <v>289</v>
      </c>
      <c r="U7" s="57" t="s">
        <v>290</v>
      </c>
      <c r="V7" s="58" t="s">
        <v>291</v>
      </c>
      <c r="W7" s="58" t="s">
        <v>292</v>
      </c>
      <c r="X7" s="58" t="s">
        <v>293</v>
      </c>
      <c r="Y7" s="58" t="s">
        <v>294</v>
      </c>
      <c r="Z7" s="22" t="s">
        <v>295</v>
      </c>
      <c r="AA7" s="67" t="s">
        <v>296</v>
      </c>
      <c r="AB7" s="22" t="s">
        <v>297</v>
      </c>
      <c r="AC7" s="27" t="s">
        <v>298</v>
      </c>
      <c r="AD7" s="27" t="s">
        <v>299</v>
      </c>
      <c r="AE7" s="27" t="s">
        <v>300</v>
      </c>
      <c r="AF7" s="27" t="s">
        <v>301</v>
      </c>
      <c r="AG7" s="23" t="s">
        <v>302</v>
      </c>
      <c r="AH7" s="23" t="s">
        <v>281</v>
      </c>
      <c r="AI7" s="84" t="s">
        <v>21</v>
      </c>
      <c r="AJ7" s="279" t="s">
        <v>303</v>
      </c>
      <c r="AK7" s="279" t="s">
        <v>303</v>
      </c>
      <c r="AL7" s="279" t="s">
        <v>303</v>
      </c>
      <c r="AM7" s="279" t="s">
        <v>303</v>
      </c>
      <c r="AN7" s="279" t="s">
        <v>303</v>
      </c>
      <c r="AO7" s="279" t="s">
        <v>303</v>
      </c>
      <c r="AP7" s="22" t="s">
        <v>303</v>
      </c>
      <c r="AQ7" s="22" t="s">
        <v>303</v>
      </c>
      <c r="AR7" s="22" t="s">
        <v>303</v>
      </c>
      <c r="AS7" s="22" t="s">
        <v>303</v>
      </c>
      <c r="AT7" s="22" t="s">
        <v>303</v>
      </c>
      <c r="AU7" s="22" t="s">
        <v>303</v>
      </c>
      <c r="AV7" s="22" t="s">
        <v>303</v>
      </c>
      <c r="AW7" s="22" t="s">
        <v>303</v>
      </c>
      <c r="AX7" s="22" t="s">
        <v>303</v>
      </c>
      <c r="AY7" s="22" t="s">
        <v>303</v>
      </c>
      <c r="AZ7" s="22" t="s">
        <v>303</v>
      </c>
      <c r="BA7" s="22" t="s">
        <v>303</v>
      </c>
      <c r="BB7" s="279" t="s">
        <v>303</v>
      </c>
    </row>
    <row r="8" s="1" customFormat="1" ht="24.95" customHeight="1" spans="1:54">
      <c r="A8" s="365"/>
      <c r="B8" s="40">
        <v>0</v>
      </c>
      <c r="C8" s="40">
        <v>1</v>
      </c>
      <c r="D8" s="40">
        <v>2</v>
      </c>
      <c r="E8" s="40">
        <v>3</v>
      </c>
      <c r="F8" s="40">
        <v>4</v>
      </c>
      <c r="G8" s="40">
        <v>5</v>
      </c>
      <c r="H8" s="40">
        <v>6</v>
      </c>
      <c r="I8" s="40">
        <v>7</v>
      </c>
      <c r="J8" s="40">
        <v>8</v>
      </c>
      <c r="K8" s="41">
        <v>9</v>
      </c>
      <c r="L8" s="32"/>
      <c r="M8" s="22"/>
      <c r="N8" s="54"/>
      <c r="O8" s="22"/>
      <c r="P8" s="22"/>
      <c r="Q8" s="22"/>
      <c r="R8" s="32"/>
      <c r="S8" s="32"/>
      <c r="T8" s="32"/>
      <c r="U8" s="57"/>
      <c r="V8" s="58"/>
      <c r="W8" s="58"/>
      <c r="X8" s="58"/>
      <c r="Y8" s="58"/>
      <c r="Z8" s="22"/>
      <c r="AA8" s="373"/>
      <c r="AB8" s="22"/>
      <c r="AC8" s="27"/>
      <c r="AD8" s="27"/>
      <c r="AE8" s="27"/>
      <c r="AF8" s="27"/>
      <c r="AG8" s="23"/>
      <c r="AH8" s="23"/>
      <c r="AI8" s="84"/>
      <c r="AJ8" s="115"/>
      <c r="AK8" s="115"/>
      <c r="AL8" s="115"/>
      <c r="AM8" s="115"/>
      <c r="AN8" s="115"/>
      <c r="AO8" s="115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115"/>
    </row>
    <row r="9" s="1" customFormat="1" ht="39.95" customHeight="1" spans="1:54">
      <c r="A9" s="33">
        <v>1</v>
      </c>
      <c r="B9" s="23">
        <v>0</v>
      </c>
      <c r="C9" s="23"/>
      <c r="D9" s="23"/>
      <c r="E9" s="23"/>
      <c r="F9" s="23"/>
      <c r="G9" s="23"/>
      <c r="H9" s="23"/>
      <c r="I9" s="23"/>
      <c r="J9" s="23"/>
      <c r="K9" s="33"/>
      <c r="L9" s="27" t="s">
        <v>22</v>
      </c>
      <c r="M9" s="54" t="s">
        <v>23</v>
      </c>
      <c r="N9" s="369" t="s">
        <v>304</v>
      </c>
      <c r="O9" s="33" t="s">
        <v>73</v>
      </c>
      <c r="P9" s="23" t="s">
        <v>305</v>
      </c>
      <c r="Q9" s="22"/>
      <c r="R9" s="32" t="s">
        <v>73</v>
      </c>
      <c r="S9" s="27" t="s">
        <v>26</v>
      </c>
      <c r="T9" s="32" t="s">
        <v>73</v>
      </c>
      <c r="U9" s="32" t="s">
        <v>306</v>
      </c>
      <c r="V9" s="32" t="s">
        <v>307</v>
      </c>
      <c r="W9" s="58" t="s">
        <v>308</v>
      </c>
      <c r="X9" s="58" t="s">
        <v>309</v>
      </c>
      <c r="Y9" s="374" t="s">
        <v>25</v>
      </c>
      <c r="Z9" s="374" t="s">
        <v>310</v>
      </c>
      <c r="AA9" s="373" t="e">
        <f>AA28+AA44+AA206+AA263+AA264+AA271*AJ271+AA272+AA273+AA274+AA276+AA267+AA268+AA269+AA270*AJ270+AA275</f>
        <v>#REF!</v>
      </c>
      <c r="AB9" s="32" t="s">
        <v>25</v>
      </c>
      <c r="AC9" s="27"/>
      <c r="AD9" s="27"/>
      <c r="AE9" s="27"/>
      <c r="AF9" s="27"/>
      <c r="AG9" s="23"/>
      <c r="AH9" s="23"/>
      <c r="AI9" s="84"/>
      <c r="AJ9" s="22">
        <v>1</v>
      </c>
      <c r="AK9" s="64">
        <v>0</v>
      </c>
      <c r="AL9" s="64">
        <v>0</v>
      </c>
      <c r="AM9" s="64">
        <v>0</v>
      </c>
      <c r="AN9" s="64">
        <v>0</v>
      </c>
      <c r="AO9" s="64">
        <v>0</v>
      </c>
      <c r="AP9" s="89">
        <v>0</v>
      </c>
      <c r="AQ9" s="89">
        <v>0</v>
      </c>
      <c r="AR9" s="89">
        <v>0</v>
      </c>
      <c r="AS9" s="89">
        <v>0</v>
      </c>
      <c r="AT9" s="89">
        <v>0</v>
      </c>
      <c r="AU9" s="89">
        <v>0</v>
      </c>
      <c r="AV9" s="89">
        <v>0</v>
      </c>
      <c r="AW9" s="89">
        <v>0</v>
      </c>
      <c r="AX9" s="89">
        <v>0</v>
      </c>
      <c r="AY9" s="89">
        <v>0</v>
      </c>
      <c r="AZ9" s="89">
        <v>0</v>
      </c>
      <c r="BA9" s="89">
        <v>0</v>
      </c>
      <c r="BB9" s="22">
        <v>0</v>
      </c>
    </row>
    <row r="10" s="1" customFormat="1" ht="39.95" customHeight="1" spans="1:54">
      <c r="A10" s="33">
        <v>2</v>
      </c>
      <c r="B10" s="23">
        <v>0</v>
      </c>
      <c r="C10" s="23"/>
      <c r="D10" s="23"/>
      <c r="E10" s="23"/>
      <c r="F10" s="23"/>
      <c r="G10" s="23"/>
      <c r="H10" s="23"/>
      <c r="I10" s="23"/>
      <c r="J10" s="23"/>
      <c r="K10" s="33"/>
      <c r="L10" s="27" t="s">
        <v>26</v>
      </c>
      <c r="M10" s="54" t="s">
        <v>27</v>
      </c>
      <c r="N10" s="369" t="s">
        <v>274</v>
      </c>
      <c r="O10" s="22" t="s">
        <v>73</v>
      </c>
      <c r="P10" s="23" t="s">
        <v>305</v>
      </c>
      <c r="Q10" s="22"/>
      <c r="R10" s="32" t="s">
        <v>73</v>
      </c>
      <c r="S10" s="27" t="s">
        <v>26</v>
      </c>
      <c r="T10" s="32" t="s">
        <v>73</v>
      </c>
      <c r="U10" s="32" t="s">
        <v>306</v>
      </c>
      <c r="V10" s="32" t="s">
        <v>307</v>
      </c>
      <c r="W10" s="58" t="s">
        <v>308</v>
      </c>
      <c r="X10" s="58" t="s">
        <v>309</v>
      </c>
      <c r="Y10" s="374" t="s">
        <v>25</v>
      </c>
      <c r="Z10" s="374" t="s">
        <v>310</v>
      </c>
      <c r="AA10" s="373" t="e">
        <f>AA29+AA45+AA207+AA263+AA264+AA271*AK271+AA272+AA273+AA274+AA276+AA267+AA268+AA269+AA270*AK270+AA275</f>
        <v>#REF!</v>
      </c>
      <c r="AB10" s="32" t="s">
        <v>25</v>
      </c>
      <c r="AC10" s="27"/>
      <c r="AD10" s="27"/>
      <c r="AE10" s="27"/>
      <c r="AF10" s="27"/>
      <c r="AG10" s="23"/>
      <c r="AH10" s="23"/>
      <c r="AI10" s="84"/>
      <c r="AJ10" s="22">
        <v>0</v>
      </c>
      <c r="AK10" s="64">
        <v>1</v>
      </c>
      <c r="AL10" s="64">
        <v>0</v>
      </c>
      <c r="AM10" s="64">
        <v>0</v>
      </c>
      <c r="AN10" s="64">
        <v>0</v>
      </c>
      <c r="AO10" s="64">
        <v>0</v>
      </c>
      <c r="AP10" s="89">
        <v>0</v>
      </c>
      <c r="AQ10" s="89">
        <v>0</v>
      </c>
      <c r="AR10" s="89">
        <v>0</v>
      </c>
      <c r="AS10" s="89">
        <v>0</v>
      </c>
      <c r="AT10" s="89">
        <v>0</v>
      </c>
      <c r="AU10" s="89">
        <v>0</v>
      </c>
      <c r="AV10" s="89">
        <v>0</v>
      </c>
      <c r="AW10" s="89">
        <v>0</v>
      </c>
      <c r="AX10" s="89">
        <v>0</v>
      </c>
      <c r="AY10" s="89">
        <v>0</v>
      </c>
      <c r="AZ10" s="89">
        <v>0</v>
      </c>
      <c r="BA10" s="89">
        <v>0</v>
      </c>
      <c r="BB10" s="22">
        <v>0</v>
      </c>
    </row>
    <row r="11" s="1" customFormat="1" ht="39.95" customHeight="1" spans="1:54">
      <c r="A11" s="33">
        <v>3</v>
      </c>
      <c r="B11" s="23">
        <v>0</v>
      </c>
      <c r="C11" s="23"/>
      <c r="D11" s="23"/>
      <c r="E11" s="23"/>
      <c r="F11" s="23"/>
      <c r="G11" s="23"/>
      <c r="H11" s="23"/>
      <c r="I11" s="23"/>
      <c r="J11" s="23"/>
      <c r="K11" s="33"/>
      <c r="L11" s="27" t="s">
        <v>29</v>
      </c>
      <c r="M11" s="54" t="s">
        <v>30</v>
      </c>
      <c r="N11" s="370" t="s">
        <v>311</v>
      </c>
      <c r="O11" s="33" t="s">
        <v>73</v>
      </c>
      <c r="P11" s="23" t="s">
        <v>305</v>
      </c>
      <c r="Q11" s="22"/>
      <c r="R11" s="32" t="s">
        <v>73</v>
      </c>
      <c r="S11" s="27" t="s">
        <v>26</v>
      </c>
      <c r="T11" s="32" t="s">
        <v>73</v>
      </c>
      <c r="U11" s="32" t="s">
        <v>306</v>
      </c>
      <c r="V11" s="32" t="s">
        <v>307</v>
      </c>
      <c r="W11" s="58" t="s">
        <v>308</v>
      </c>
      <c r="X11" s="58" t="s">
        <v>309</v>
      </c>
      <c r="Y11" s="374" t="s">
        <v>25</v>
      </c>
      <c r="Z11" s="374" t="s">
        <v>310</v>
      </c>
      <c r="AA11" s="373">
        <f>AA29+AA46+AA208+AA263+AA264+AA265+AA266+AA271*AL271+AA272*AL272+AA273+AA274+AA276+AA267+AA268+AA269+AA270*AL270+AA275</f>
        <v>16.4652</v>
      </c>
      <c r="AB11" s="32" t="s">
        <v>25</v>
      </c>
      <c r="AC11" s="27"/>
      <c r="AD11" s="27"/>
      <c r="AE11" s="27"/>
      <c r="AF11" s="27"/>
      <c r="AG11" s="23"/>
      <c r="AH11" s="23"/>
      <c r="AI11" s="84"/>
      <c r="AJ11" s="22">
        <v>0</v>
      </c>
      <c r="AK11" s="64">
        <v>0</v>
      </c>
      <c r="AL11" s="64">
        <v>1</v>
      </c>
      <c r="AM11" s="64">
        <v>0</v>
      </c>
      <c r="AN11" s="64">
        <v>0</v>
      </c>
      <c r="AO11" s="64">
        <v>0</v>
      </c>
      <c r="AP11" s="89">
        <v>0</v>
      </c>
      <c r="AQ11" s="89">
        <v>0</v>
      </c>
      <c r="AR11" s="89">
        <v>0</v>
      </c>
      <c r="AS11" s="89">
        <v>0</v>
      </c>
      <c r="AT11" s="89">
        <v>0</v>
      </c>
      <c r="AU11" s="89">
        <v>0</v>
      </c>
      <c r="AV11" s="89">
        <v>0</v>
      </c>
      <c r="AW11" s="89">
        <v>0</v>
      </c>
      <c r="AX11" s="89">
        <v>0</v>
      </c>
      <c r="AY11" s="89">
        <v>0</v>
      </c>
      <c r="AZ11" s="89">
        <v>0</v>
      </c>
      <c r="BA11" s="89">
        <v>0</v>
      </c>
      <c r="BB11" s="22">
        <v>0</v>
      </c>
    </row>
    <row r="12" s="1" customFormat="1" ht="60" customHeight="1" spans="1:54">
      <c r="A12" s="33">
        <v>4</v>
      </c>
      <c r="B12" s="23">
        <v>0</v>
      </c>
      <c r="C12" s="23"/>
      <c r="D12" s="23"/>
      <c r="E12" s="23"/>
      <c r="F12" s="23"/>
      <c r="G12" s="23"/>
      <c r="H12" s="23"/>
      <c r="I12" s="23"/>
      <c r="J12" s="23"/>
      <c r="K12" s="33"/>
      <c r="L12" s="27" t="s">
        <v>32</v>
      </c>
      <c r="M12" s="54" t="s">
        <v>33</v>
      </c>
      <c r="N12" s="339" t="s">
        <v>273</v>
      </c>
      <c r="O12" s="33" t="s">
        <v>73</v>
      </c>
      <c r="P12" s="23" t="s">
        <v>305</v>
      </c>
      <c r="Q12" s="22"/>
      <c r="R12" s="32" t="s">
        <v>73</v>
      </c>
      <c r="S12" s="27" t="s">
        <v>32</v>
      </c>
      <c r="T12" s="32" t="s">
        <v>73</v>
      </c>
      <c r="U12" s="32" t="s">
        <v>306</v>
      </c>
      <c r="V12" s="32" t="s">
        <v>307</v>
      </c>
      <c r="W12" s="58" t="s">
        <v>308</v>
      </c>
      <c r="X12" s="58" t="s">
        <v>309</v>
      </c>
      <c r="Y12" s="374" t="s">
        <v>25</v>
      </c>
      <c r="Z12" s="374" t="s">
        <v>312</v>
      </c>
      <c r="AA12" s="373" t="e">
        <f>AA29+AA47+AA207+AA263+AA264+AA271*AM271+AA272*AM272+AA273+AA274+AA276</f>
        <v>#REF!</v>
      </c>
      <c r="AB12" s="32" t="s">
        <v>25</v>
      </c>
      <c r="AC12" s="27"/>
      <c r="AD12" s="27"/>
      <c r="AE12" s="27"/>
      <c r="AF12" s="27"/>
      <c r="AG12" s="23"/>
      <c r="AH12" s="23"/>
      <c r="AI12" s="84"/>
      <c r="AJ12" s="22">
        <v>0</v>
      </c>
      <c r="AK12" s="64">
        <v>0</v>
      </c>
      <c r="AL12" s="64">
        <v>0</v>
      </c>
      <c r="AM12" s="64">
        <v>1</v>
      </c>
      <c r="AN12" s="64">
        <v>0</v>
      </c>
      <c r="AO12" s="64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22">
        <v>0</v>
      </c>
    </row>
    <row r="13" s="1" customFormat="1" ht="59.1" customHeight="1" spans="1:54">
      <c r="A13" s="33">
        <v>5</v>
      </c>
      <c r="B13" s="23">
        <v>0</v>
      </c>
      <c r="C13" s="23"/>
      <c r="D13" s="23"/>
      <c r="E13" s="23"/>
      <c r="F13" s="23"/>
      <c r="G13" s="23"/>
      <c r="H13" s="23"/>
      <c r="I13" s="23"/>
      <c r="J13" s="23"/>
      <c r="K13" s="33"/>
      <c r="L13" s="27" t="s">
        <v>34</v>
      </c>
      <c r="M13" s="54" t="s">
        <v>35</v>
      </c>
      <c r="N13" s="339" t="s">
        <v>313</v>
      </c>
      <c r="O13" s="33" t="s">
        <v>73</v>
      </c>
      <c r="P13" s="23" t="s">
        <v>305</v>
      </c>
      <c r="Q13" s="22"/>
      <c r="R13" s="32" t="s">
        <v>73</v>
      </c>
      <c r="S13" s="27" t="s">
        <v>34</v>
      </c>
      <c r="T13" s="32" t="s">
        <v>73</v>
      </c>
      <c r="U13" s="32" t="s">
        <v>306</v>
      </c>
      <c r="V13" s="32" t="s">
        <v>307</v>
      </c>
      <c r="W13" s="58" t="s">
        <v>308</v>
      </c>
      <c r="X13" s="58" t="s">
        <v>309</v>
      </c>
      <c r="Y13" s="374" t="s">
        <v>25</v>
      </c>
      <c r="Z13" s="374" t="s">
        <v>312</v>
      </c>
      <c r="AA13" s="373">
        <f>AA29+AA48+AA208+AA271*AN271+AA272*AN272+AA273+AA274+AA276</f>
        <v>15.0576</v>
      </c>
      <c r="AB13" s="32" t="s">
        <v>25</v>
      </c>
      <c r="AC13" s="27"/>
      <c r="AD13" s="27"/>
      <c r="AE13" s="27"/>
      <c r="AF13" s="27"/>
      <c r="AG13" s="23"/>
      <c r="AH13" s="23"/>
      <c r="AI13" s="84"/>
      <c r="AJ13" s="22">
        <v>0</v>
      </c>
      <c r="AK13" s="64">
        <v>0</v>
      </c>
      <c r="AL13" s="64">
        <v>0</v>
      </c>
      <c r="AM13" s="64">
        <v>0</v>
      </c>
      <c r="AN13" s="64">
        <v>1</v>
      </c>
      <c r="AO13" s="64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89">
        <v>0</v>
      </c>
      <c r="AX13" s="89">
        <v>0</v>
      </c>
      <c r="AY13" s="89">
        <v>0</v>
      </c>
      <c r="AZ13" s="89">
        <v>0</v>
      </c>
      <c r="BA13" s="89">
        <v>0</v>
      </c>
      <c r="BB13" s="22">
        <v>0</v>
      </c>
    </row>
    <row r="14" s="1" customFormat="1" ht="51.75" spans="1:54">
      <c r="A14" s="33">
        <v>6</v>
      </c>
      <c r="B14" s="23">
        <v>0</v>
      </c>
      <c r="C14" s="23"/>
      <c r="D14" s="23"/>
      <c r="E14" s="23"/>
      <c r="F14" s="23"/>
      <c r="G14" s="23"/>
      <c r="H14" s="23"/>
      <c r="I14" s="23"/>
      <c r="J14" s="23"/>
      <c r="K14" s="33"/>
      <c r="L14" s="27" t="s">
        <v>36</v>
      </c>
      <c r="M14" s="43" t="s">
        <v>314</v>
      </c>
      <c r="N14" s="339" t="s">
        <v>315</v>
      </c>
      <c r="O14" s="33"/>
      <c r="P14" s="23"/>
      <c r="Q14" s="22"/>
      <c r="R14" s="32"/>
      <c r="S14" s="27" t="s">
        <v>36</v>
      </c>
      <c r="T14" s="32" t="s">
        <v>73</v>
      </c>
      <c r="U14" s="32" t="s">
        <v>306</v>
      </c>
      <c r="V14" s="32" t="s">
        <v>307</v>
      </c>
      <c r="W14" s="58" t="s">
        <v>308</v>
      </c>
      <c r="X14" s="58" t="s">
        <v>309</v>
      </c>
      <c r="Y14" s="374" t="s">
        <v>25</v>
      </c>
      <c r="Z14" s="374" t="s">
        <v>312</v>
      </c>
      <c r="AA14" s="373">
        <v>14.4473</v>
      </c>
      <c r="AB14" s="32"/>
      <c r="AC14" s="27"/>
      <c r="AD14" s="27"/>
      <c r="AE14" s="27"/>
      <c r="AF14" s="27"/>
      <c r="AG14" s="23"/>
      <c r="AH14" s="23"/>
      <c r="AI14" s="84"/>
      <c r="AJ14" s="22">
        <v>0</v>
      </c>
      <c r="AK14" s="64">
        <v>0</v>
      </c>
      <c r="AL14" s="64">
        <v>0</v>
      </c>
      <c r="AM14" s="64">
        <v>0</v>
      </c>
      <c r="AN14" s="64">
        <v>0</v>
      </c>
      <c r="AO14" s="64">
        <v>1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89">
        <v>0</v>
      </c>
      <c r="AX14" s="89">
        <v>0</v>
      </c>
      <c r="AY14" s="89">
        <v>0</v>
      </c>
      <c r="AZ14" s="89">
        <v>0</v>
      </c>
      <c r="BA14" s="89">
        <v>0</v>
      </c>
      <c r="BB14" s="22">
        <v>0</v>
      </c>
    </row>
    <row r="15" s="1" customFormat="1" ht="103.5" spans="1:54">
      <c r="A15" s="33">
        <v>7</v>
      </c>
      <c r="B15" s="23">
        <v>0</v>
      </c>
      <c r="C15" s="23"/>
      <c r="D15" s="23"/>
      <c r="E15" s="23"/>
      <c r="F15" s="23"/>
      <c r="G15" s="23"/>
      <c r="H15" s="23"/>
      <c r="I15" s="23"/>
      <c r="J15" s="23"/>
      <c r="K15" s="33"/>
      <c r="L15" s="27" t="s">
        <v>254</v>
      </c>
      <c r="M15" s="54" t="s">
        <v>33</v>
      </c>
      <c r="N15" s="339" t="s">
        <v>316</v>
      </c>
      <c r="O15" s="33" t="s">
        <v>73</v>
      </c>
      <c r="P15" s="23" t="s">
        <v>305</v>
      </c>
      <c r="Q15" s="22"/>
      <c r="R15" s="32" t="s">
        <v>73</v>
      </c>
      <c r="S15" s="27" t="s">
        <v>32</v>
      </c>
      <c r="T15" s="32" t="s">
        <v>73</v>
      </c>
      <c r="U15" s="32" t="s">
        <v>306</v>
      </c>
      <c r="V15" s="32" t="s">
        <v>307</v>
      </c>
      <c r="W15" s="58" t="s">
        <v>308</v>
      </c>
      <c r="X15" s="58" t="s">
        <v>309</v>
      </c>
      <c r="Y15" s="374" t="s">
        <v>25</v>
      </c>
      <c r="Z15" s="374" t="s">
        <v>312</v>
      </c>
      <c r="AA15" s="373">
        <f>AA35+AA62+AA215+AA266+AA267+AA274*AM274+AA275*AM275+AA276+AA277+AA279</f>
        <v>2.5827</v>
      </c>
      <c r="AB15" s="32" t="s">
        <v>25</v>
      </c>
      <c r="AC15" s="27"/>
      <c r="AD15" s="27"/>
      <c r="AE15" s="27"/>
      <c r="AF15" s="27"/>
      <c r="AG15" s="23"/>
      <c r="AH15" s="23"/>
      <c r="AI15" s="84"/>
      <c r="AJ15" s="22">
        <v>0</v>
      </c>
      <c r="AK15" s="64">
        <v>0</v>
      </c>
      <c r="AL15" s="64">
        <v>0</v>
      </c>
      <c r="AM15" s="64">
        <v>0</v>
      </c>
      <c r="AN15" s="64">
        <v>0</v>
      </c>
      <c r="AO15" s="64">
        <v>0</v>
      </c>
      <c r="AP15" s="89">
        <v>1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89">
        <v>0</v>
      </c>
      <c r="AX15" s="89">
        <v>0</v>
      </c>
      <c r="AY15" s="89">
        <v>0</v>
      </c>
      <c r="AZ15" s="89">
        <v>0</v>
      </c>
      <c r="BA15" s="89">
        <v>0</v>
      </c>
      <c r="BB15" s="22">
        <v>0</v>
      </c>
    </row>
    <row r="16" s="1" customFormat="1" ht="103.5" spans="1:54">
      <c r="A16" s="33">
        <v>8</v>
      </c>
      <c r="B16" s="23">
        <v>0</v>
      </c>
      <c r="C16" s="23"/>
      <c r="D16" s="23"/>
      <c r="E16" s="23"/>
      <c r="F16" s="23"/>
      <c r="G16" s="23"/>
      <c r="H16" s="23"/>
      <c r="I16" s="23"/>
      <c r="J16" s="23"/>
      <c r="K16" s="33"/>
      <c r="L16" s="27" t="s">
        <v>255</v>
      </c>
      <c r="M16" s="54" t="s">
        <v>190</v>
      </c>
      <c r="N16" s="339" t="s">
        <v>316</v>
      </c>
      <c r="O16" s="33" t="s">
        <v>73</v>
      </c>
      <c r="P16" s="23" t="s">
        <v>305</v>
      </c>
      <c r="Q16" s="22"/>
      <c r="R16" s="32" t="s">
        <v>73</v>
      </c>
      <c r="S16" s="27" t="s">
        <v>32</v>
      </c>
      <c r="T16" s="32" t="s">
        <v>73</v>
      </c>
      <c r="U16" s="32" t="s">
        <v>306</v>
      </c>
      <c r="V16" s="32" t="s">
        <v>307</v>
      </c>
      <c r="W16" s="58" t="s">
        <v>308</v>
      </c>
      <c r="X16" s="58" t="s">
        <v>309</v>
      </c>
      <c r="Y16" s="374" t="s">
        <v>25</v>
      </c>
      <c r="Z16" s="374" t="s">
        <v>312</v>
      </c>
      <c r="AA16" s="373">
        <f>AA36+AA63+AA216+AA267+AA268+AA275*AM275+AA276*AM276+AA277+AA278+AA280</f>
        <v>2.1435</v>
      </c>
      <c r="AB16" s="32" t="s">
        <v>25</v>
      </c>
      <c r="AC16" s="27"/>
      <c r="AD16" s="27"/>
      <c r="AE16" s="27"/>
      <c r="AF16" s="27"/>
      <c r="AG16" s="23"/>
      <c r="AH16" s="23"/>
      <c r="AI16" s="84"/>
      <c r="AJ16" s="22">
        <v>0</v>
      </c>
      <c r="AK16" s="64">
        <v>0</v>
      </c>
      <c r="AL16" s="64">
        <v>0</v>
      </c>
      <c r="AM16" s="64">
        <v>0</v>
      </c>
      <c r="AN16" s="64">
        <v>0</v>
      </c>
      <c r="AO16" s="64">
        <v>0</v>
      </c>
      <c r="AP16" s="89">
        <v>0</v>
      </c>
      <c r="AQ16" s="89">
        <v>1</v>
      </c>
      <c r="AR16" s="89">
        <v>0</v>
      </c>
      <c r="AS16" s="89">
        <v>0</v>
      </c>
      <c r="AT16" s="89">
        <v>0</v>
      </c>
      <c r="AU16" s="89">
        <v>0</v>
      </c>
      <c r="AV16" s="89">
        <v>0</v>
      </c>
      <c r="AW16" s="89">
        <v>0</v>
      </c>
      <c r="AX16" s="89">
        <v>0</v>
      </c>
      <c r="AY16" s="89">
        <v>0</v>
      </c>
      <c r="AZ16" s="89">
        <v>0</v>
      </c>
      <c r="BA16" s="89">
        <v>0</v>
      </c>
      <c r="BB16" s="22">
        <v>0</v>
      </c>
    </row>
    <row r="17" s="1" customFormat="1" ht="103.5" spans="1:54">
      <c r="A17" s="33">
        <v>9</v>
      </c>
      <c r="B17" s="23">
        <v>0</v>
      </c>
      <c r="C17" s="23"/>
      <c r="D17" s="23"/>
      <c r="E17" s="23"/>
      <c r="F17" s="23"/>
      <c r="G17" s="23"/>
      <c r="H17" s="23"/>
      <c r="I17" s="23"/>
      <c r="J17" s="23"/>
      <c r="K17" s="33"/>
      <c r="L17" s="27" t="s">
        <v>256</v>
      </c>
      <c r="M17" s="54" t="s">
        <v>192</v>
      </c>
      <c r="N17" s="339" t="s">
        <v>317</v>
      </c>
      <c r="O17" s="33" t="s">
        <v>73</v>
      </c>
      <c r="P17" s="23" t="s">
        <v>305</v>
      </c>
      <c r="Q17" s="22"/>
      <c r="R17" s="32" t="s">
        <v>73</v>
      </c>
      <c r="S17" s="27" t="s">
        <v>32</v>
      </c>
      <c r="T17" s="32" t="s">
        <v>73</v>
      </c>
      <c r="U17" s="32" t="s">
        <v>306</v>
      </c>
      <c r="V17" s="32" t="s">
        <v>307</v>
      </c>
      <c r="W17" s="58" t="s">
        <v>308</v>
      </c>
      <c r="X17" s="58" t="s">
        <v>309</v>
      </c>
      <c r="Y17" s="374" t="s">
        <v>25</v>
      </c>
      <c r="Z17" s="374" t="s">
        <v>312</v>
      </c>
      <c r="AA17" s="373">
        <f>AA37+AA65+AA217+AA268+AA269+AA276*AM276+AA277*AM277+AA278+AA279+AA281</f>
        <v>2.842</v>
      </c>
      <c r="AB17" s="32" t="s">
        <v>25</v>
      </c>
      <c r="AC17" s="27"/>
      <c r="AD17" s="27"/>
      <c r="AE17" s="27"/>
      <c r="AF17" s="27"/>
      <c r="AG17" s="23"/>
      <c r="AH17" s="23"/>
      <c r="AI17" s="84"/>
      <c r="AJ17" s="22">
        <v>0</v>
      </c>
      <c r="AK17" s="64">
        <v>0</v>
      </c>
      <c r="AL17" s="64">
        <v>0</v>
      </c>
      <c r="AM17" s="64">
        <v>0</v>
      </c>
      <c r="AN17" s="64">
        <v>0</v>
      </c>
      <c r="AO17" s="64">
        <v>0</v>
      </c>
      <c r="AP17" s="89">
        <v>0</v>
      </c>
      <c r="AQ17" s="89">
        <v>0</v>
      </c>
      <c r="AR17" s="89">
        <v>1</v>
      </c>
      <c r="AS17" s="89">
        <v>0</v>
      </c>
      <c r="AT17" s="89">
        <v>0</v>
      </c>
      <c r="AU17" s="89">
        <v>0</v>
      </c>
      <c r="AV17" s="89">
        <v>0</v>
      </c>
      <c r="AW17" s="89">
        <v>0</v>
      </c>
      <c r="AX17" s="89">
        <v>0</v>
      </c>
      <c r="AY17" s="89">
        <v>0</v>
      </c>
      <c r="AZ17" s="89">
        <v>0</v>
      </c>
      <c r="BA17" s="89">
        <v>0</v>
      </c>
      <c r="BB17" s="22">
        <v>0</v>
      </c>
    </row>
    <row r="18" s="1" customFormat="1" ht="86.25" spans="1:54">
      <c r="A18" s="33">
        <v>10</v>
      </c>
      <c r="B18" s="23">
        <v>0</v>
      </c>
      <c r="C18" s="23"/>
      <c r="D18" s="23"/>
      <c r="E18" s="23"/>
      <c r="F18" s="23"/>
      <c r="G18" s="23"/>
      <c r="H18" s="23"/>
      <c r="I18" s="23"/>
      <c r="J18" s="23"/>
      <c r="K18" s="33"/>
      <c r="L18" s="27" t="s">
        <v>257</v>
      </c>
      <c r="M18" s="54" t="s">
        <v>27</v>
      </c>
      <c r="N18" s="339" t="s">
        <v>318</v>
      </c>
      <c r="O18" s="33" t="s">
        <v>73</v>
      </c>
      <c r="P18" s="23" t="s">
        <v>305</v>
      </c>
      <c r="Q18" s="22"/>
      <c r="R18" s="32" t="s">
        <v>73</v>
      </c>
      <c r="S18" s="27" t="s">
        <v>26</v>
      </c>
      <c r="T18" s="32" t="s">
        <v>73</v>
      </c>
      <c r="U18" s="32" t="s">
        <v>306</v>
      </c>
      <c r="V18" s="32" t="s">
        <v>307</v>
      </c>
      <c r="W18" s="58" t="s">
        <v>308</v>
      </c>
      <c r="X18" s="58" t="s">
        <v>309</v>
      </c>
      <c r="Y18" s="374" t="s">
        <v>25</v>
      </c>
      <c r="Z18" s="374" t="s">
        <v>312</v>
      </c>
      <c r="AA18" s="373">
        <f>AA38+AA66+AA218+AA269+AA270+AA277*AM277+AA278*AM278+AA279+AA280+AA282</f>
        <v>2.7007</v>
      </c>
      <c r="AB18" s="32" t="s">
        <v>25</v>
      </c>
      <c r="AC18" s="27"/>
      <c r="AD18" s="27"/>
      <c r="AE18" s="27"/>
      <c r="AF18" s="27"/>
      <c r="AG18" s="23"/>
      <c r="AH18" s="23"/>
      <c r="AI18" s="84"/>
      <c r="AJ18" s="22">
        <v>0</v>
      </c>
      <c r="AK18" s="64">
        <v>0</v>
      </c>
      <c r="AL18" s="64">
        <v>0</v>
      </c>
      <c r="AM18" s="64">
        <v>0</v>
      </c>
      <c r="AN18" s="64">
        <v>0</v>
      </c>
      <c r="AO18" s="64">
        <v>0</v>
      </c>
      <c r="AP18" s="89">
        <v>0</v>
      </c>
      <c r="AQ18" s="89">
        <v>0</v>
      </c>
      <c r="AR18" s="89">
        <v>0</v>
      </c>
      <c r="AS18" s="89">
        <v>1</v>
      </c>
      <c r="AT18" s="89">
        <v>0</v>
      </c>
      <c r="AU18" s="89">
        <v>0</v>
      </c>
      <c r="AV18" s="89">
        <v>0</v>
      </c>
      <c r="AW18" s="89">
        <v>0</v>
      </c>
      <c r="AX18" s="89">
        <v>0</v>
      </c>
      <c r="AY18" s="89">
        <v>0</v>
      </c>
      <c r="AZ18" s="89">
        <v>0</v>
      </c>
      <c r="BA18" s="89">
        <v>0</v>
      </c>
      <c r="BB18" s="22">
        <v>0</v>
      </c>
    </row>
    <row r="19" s="1" customFormat="1" ht="86.25" spans="1:54">
      <c r="A19" s="33">
        <v>11</v>
      </c>
      <c r="B19" s="23">
        <v>0</v>
      </c>
      <c r="C19" s="23"/>
      <c r="D19" s="23"/>
      <c r="E19" s="23"/>
      <c r="F19" s="23"/>
      <c r="G19" s="23"/>
      <c r="H19" s="23"/>
      <c r="I19" s="23"/>
      <c r="J19" s="23"/>
      <c r="K19" s="33"/>
      <c r="L19" s="27" t="s">
        <v>258</v>
      </c>
      <c r="M19" s="54" t="s">
        <v>195</v>
      </c>
      <c r="N19" s="339" t="s">
        <v>318</v>
      </c>
      <c r="O19" s="33" t="s">
        <v>73</v>
      </c>
      <c r="P19" s="23" t="s">
        <v>305</v>
      </c>
      <c r="Q19" s="22"/>
      <c r="R19" s="32" t="s">
        <v>73</v>
      </c>
      <c r="S19" s="27" t="s">
        <v>26</v>
      </c>
      <c r="T19" s="32" t="s">
        <v>73</v>
      </c>
      <c r="U19" s="32" t="s">
        <v>306</v>
      </c>
      <c r="V19" s="32" t="s">
        <v>307</v>
      </c>
      <c r="W19" s="58" t="s">
        <v>308</v>
      </c>
      <c r="X19" s="58" t="s">
        <v>309</v>
      </c>
      <c r="Y19" s="374" t="s">
        <v>25</v>
      </c>
      <c r="Z19" s="374" t="s">
        <v>312</v>
      </c>
      <c r="AA19" s="373">
        <f>AA40+AA67+AA219+AA270+AA271+AA278*AM278+AA279*AM279+AA280+AA281+AA283</f>
        <v>2.7861</v>
      </c>
      <c r="AB19" s="32" t="s">
        <v>25</v>
      </c>
      <c r="AC19" s="27"/>
      <c r="AD19" s="27"/>
      <c r="AE19" s="27"/>
      <c r="AF19" s="27"/>
      <c r="AG19" s="23"/>
      <c r="AH19" s="23"/>
      <c r="AI19" s="84"/>
      <c r="AJ19" s="22">
        <v>0</v>
      </c>
      <c r="AK19" s="64">
        <v>0</v>
      </c>
      <c r="AL19" s="64">
        <v>0</v>
      </c>
      <c r="AM19" s="64">
        <v>0</v>
      </c>
      <c r="AN19" s="64">
        <v>0</v>
      </c>
      <c r="AO19" s="64">
        <v>0</v>
      </c>
      <c r="AP19" s="89">
        <v>0</v>
      </c>
      <c r="AQ19" s="89">
        <v>0</v>
      </c>
      <c r="AR19" s="89">
        <v>0</v>
      </c>
      <c r="AS19" s="89">
        <v>0</v>
      </c>
      <c r="AT19" s="89">
        <v>1</v>
      </c>
      <c r="AU19" s="89">
        <v>0</v>
      </c>
      <c r="AV19" s="89">
        <v>0</v>
      </c>
      <c r="AW19" s="89">
        <v>0</v>
      </c>
      <c r="AX19" s="89">
        <v>0</v>
      </c>
      <c r="AY19" s="89">
        <v>0</v>
      </c>
      <c r="AZ19" s="89">
        <v>0</v>
      </c>
      <c r="BA19" s="89">
        <v>0</v>
      </c>
      <c r="BB19" s="22">
        <v>0</v>
      </c>
    </row>
    <row r="20" s="1" customFormat="1" ht="86.25" spans="1:54">
      <c r="A20" s="33">
        <v>12</v>
      </c>
      <c r="B20" s="23">
        <v>0</v>
      </c>
      <c r="C20" s="23"/>
      <c r="D20" s="23"/>
      <c r="E20" s="23"/>
      <c r="F20" s="23"/>
      <c r="G20" s="23"/>
      <c r="H20" s="23"/>
      <c r="I20" s="23"/>
      <c r="J20" s="23"/>
      <c r="K20" s="33"/>
      <c r="L20" s="27" t="s">
        <v>259</v>
      </c>
      <c r="M20" s="54" t="s">
        <v>197</v>
      </c>
      <c r="N20" s="339" t="s">
        <v>319</v>
      </c>
      <c r="O20" s="33" t="s">
        <v>73</v>
      </c>
      <c r="P20" s="23" t="s">
        <v>305</v>
      </c>
      <c r="Q20" s="22"/>
      <c r="R20" s="32" t="s">
        <v>73</v>
      </c>
      <c r="S20" s="27" t="s">
        <v>26</v>
      </c>
      <c r="T20" s="32" t="s">
        <v>73</v>
      </c>
      <c r="U20" s="32" t="s">
        <v>306</v>
      </c>
      <c r="V20" s="32" t="s">
        <v>307</v>
      </c>
      <c r="W20" s="58" t="s">
        <v>308</v>
      </c>
      <c r="X20" s="58" t="s">
        <v>309</v>
      </c>
      <c r="Y20" s="374" t="s">
        <v>25</v>
      </c>
      <c r="Z20" s="374" t="s">
        <v>312</v>
      </c>
      <c r="AA20" s="373">
        <f>AA41+AA68+AA220+AA271+AA272+AA279*AM279+AA280*AM280+AA281+AA282+AA284</f>
        <v>1.8572</v>
      </c>
      <c r="AB20" s="32" t="s">
        <v>25</v>
      </c>
      <c r="AC20" s="27"/>
      <c r="AD20" s="27"/>
      <c r="AE20" s="27"/>
      <c r="AF20" s="27"/>
      <c r="AG20" s="23"/>
      <c r="AH20" s="23"/>
      <c r="AI20" s="84"/>
      <c r="AJ20" s="22">
        <v>0</v>
      </c>
      <c r="AK20" s="64">
        <v>0</v>
      </c>
      <c r="AL20" s="64">
        <v>0</v>
      </c>
      <c r="AM20" s="64">
        <v>0</v>
      </c>
      <c r="AN20" s="64">
        <v>0</v>
      </c>
      <c r="AO20" s="64">
        <v>0</v>
      </c>
      <c r="AP20" s="89">
        <v>0</v>
      </c>
      <c r="AQ20" s="89">
        <v>0</v>
      </c>
      <c r="AR20" s="89">
        <v>0</v>
      </c>
      <c r="AS20" s="89">
        <v>0</v>
      </c>
      <c r="AT20" s="89">
        <v>0</v>
      </c>
      <c r="AU20" s="89">
        <v>1</v>
      </c>
      <c r="AV20" s="89">
        <v>0</v>
      </c>
      <c r="AW20" s="89">
        <v>0</v>
      </c>
      <c r="AX20" s="89">
        <v>0</v>
      </c>
      <c r="AY20" s="89">
        <v>0</v>
      </c>
      <c r="AZ20" s="89">
        <v>0</v>
      </c>
      <c r="BA20" s="89">
        <v>0</v>
      </c>
      <c r="BB20" s="22">
        <v>0</v>
      </c>
    </row>
    <row r="21" s="1" customFormat="1" ht="103.5" spans="1:54">
      <c r="A21" s="33">
        <v>13</v>
      </c>
      <c r="B21" s="23">
        <v>0</v>
      </c>
      <c r="C21" s="23"/>
      <c r="D21" s="23"/>
      <c r="E21" s="23"/>
      <c r="F21" s="23"/>
      <c r="G21" s="23"/>
      <c r="H21" s="23"/>
      <c r="I21" s="23"/>
      <c r="J21" s="23"/>
      <c r="K21" s="33"/>
      <c r="L21" s="27" t="s">
        <v>54</v>
      </c>
      <c r="M21" s="54" t="s">
        <v>200</v>
      </c>
      <c r="N21" s="339" t="s">
        <v>320</v>
      </c>
      <c r="O21" s="33" t="s">
        <v>73</v>
      </c>
      <c r="P21" s="23" t="s">
        <v>305</v>
      </c>
      <c r="Q21" s="22"/>
      <c r="R21" s="32" t="s">
        <v>73</v>
      </c>
      <c r="S21" s="27" t="s">
        <v>32</v>
      </c>
      <c r="T21" s="32" t="s">
        <v>73</v>
      </c>
      <c r="U21" s="32" t="s">
        <v>306</v>
      </c>
      <c r="V21" s="32" t="s">
        <v>307</v>
      </c>
      <c r="W21" s="58" t="s">
        <v>308</v>
      </c>
      <c r="X21" s="58" t="s">
        <v>309</v>
      </c>
      <c r="Y21" s="374" t="s">
        <v>25</v>
      </c>
      <c r="Z21" s="374" t="s">
        <v>312</v>
      </c>
      <c r="AA21" s="373" t="e">
        <f>AA44+AA69+AA223+AA272+AA273+AA280*AM280+AA281*AM281+AA282+AA283+AA285</f>
        <v>#REF!</v>
      </c>
      <c r="AB21" s="32" t="s">
        <v>25</v>
      </c>
      <c r="AC21" s="27"/>
      <c r="AD21" s="27"/>
      <c r="AE21" s="27"/>
      <c r="AF21" s="27"/>
      <c r="AG21" s="23"/>
      <c r="AH21" s="23"/>
      <c r="AI21" s="84"/>
      <c r="AJ21" s="22">
        <v>0</v>
      </c>
      <c r="AK21" s="64">
        <v>0</v>
      </c>
      <c r="AL21" s="64">
        <v>0</v>
      </c>
      <c r="AM21" s="64">
        <v>0</v>
      </c>
      <c r="AN21" s="64">
        <v>0</v>
      </c>
      <c r="AO21" s="64">
        <v>0</v>
      </c>
      <c r="AP21" s="89">
        <v>0</v>
      </c>
      <c r="AQ21" s="89">
        <v>0</v>
      </c>
      <c r="AR21" s="89">
        <v>0</v>
      </c>
      <c r="AS21" s="89">
        <v>0</v>
      </c>
      <c r="AT21" s="89">
        <v>0</v>
      </c>
      <c r="AU21" s="89">
        <v>0</v>
      </c>
      <c r="AV21" s="89">
        <v>1</v>
      </c>
      <c r="AW21" s="89">
        <v>0</v>
      </c>
      <c r="AX21" s="89">
        <v>0</v>
      </c>
      <c r="AY21" s="89">
        <v>0</v>
      </c>
      <c r="AZ21" s="89">
        <v>0</v>
      </c>
      <c r="BA21" s="89">
        <v>0</v>
      </c>
      <c r="BB21" s="22">
        <v>0</v>
      </c>
    </row>
    <row r="22" s="1" customFormat="1" ht="103.5" spans="1:54">
      <c r="A22" s="33">
        <v>14</v>
      </c>
      <c r="B22" s="23">
        <v>0</v>
      </c>
      <c r="C22" s="23"/>
      <c r="D22" s="23"/>
      <c r="E22" s="23"/>
      <c r="F22" s="23"/>
      <c r="G22" s="23"/>
      <c r="H22" s="23"/>
      <c r="I22" s="23"/>
      <c r="J22" s="23"/>
      <c r="K22" s="33"/>
      <c r="L22" s="27" t="s">
        <v>260</v>
      </c>
      <c r="M22" s="54" t="s">
        <v>202</v>
      </c>
      <c r="N22" s="339" t="s">
        <v>320</v>
      </c>
      <c r="O22" s="33" t="s">
        <v>73</v>
      </c>
      <c r="P22" s="23" t="s">
        <v>305</v>
      </c>
      <c r="Q22" s="22"/>
      <c r="R22" s="32" t="s">
        <v>73</v>
      </c>
      <c r="S22" s="27" t="s">
        <v>32</v>
      </c>
      <c r="T22" s="32" t="s">
        <v>73</v>
      </c>
      <c r="U22" s="32" t="s">
        <v>306</v>
      </c>
      <c r="V22" s="32" t="s">
        <v>307</v>
      </c>
      <c r="W22" s="58" t="s">
        <v>308</v>
      </c>
      <c r="X22" s="58" t="s">
        <v>309</v>
      </c>
      <c r="Y22" s="374" t="s">
        <v>25</v>
      </c>
      <c r="Z22" s="374" t="s">
        <v>312</v>
      </c>
      <c r="AA22" s="373" t="e">
        <f>AA45+AA70+AA224+AA273+AA274+AA281*AM281+AA282*AM282+AA283+AA284+AA286</f>
        <v>#REF!</v>
      </c>
      <c r="AB22" s="32" t="s">
        <v>25</v>
      </c>
      <c r="AC22" s="27"/>
      <c r="AD22" s="27"/>
      <c r="AE22" s="27"/>
      <c r="AF22" s="27"/>
      <c r="AG22" s="23"/>
      <c r="AH22" s="23"/>
      <c r="AI22" s="84"/>
      <c r="AJ22" s="22">
        <v>0</v>
      </c>
      <c r="AK22" s="64">
        <v>0</v>
      </c>
      <c r="AL22" s="64">
        <v>0</v>
      </c>
      <c r="AM22" s="64">
        <v>0</v>
      </c>
      <c r="AN22" s="64">
        <v>0</v>
      </c>
      <c r="AO22" s="64">
        <v>0</v>
      </c>
      <c r="AP22" s="89">
        <v>0</v>
      </c>
      <c r="AQ22" s="89">
        <v>0</v>
      </c>
      <c r="AR22" s="89">
        <v>0</v>
      </c>
      <c r="AS22" s="89">
        <v>0</v>
      </c>
      <c r="AT22" s="89">
        <v>0</v>
      </c>
      <c r="AU22" s="89">
        <v>0</v>
      </c>
      <c r="AV22" s="89">
        <v>0</v>
      </c>
      <c r="AW22" s="89">
        <v>1</v>
      </c>
      <c r="AX22" s="89">
        <v>0</v>
      </c>
      <c r="AY22" s="89">
        <v>0</v>
      </c>
      <c r="AZ22" s="89">
        <v>0</v>
      </c>
      <c r="BA22" s="89">
        <v>0</v>
      </c>
      <c r="BB22" s="22">
        <v>0</v>
      </c>
    </row>
    <row r="23" s="1" customFormat="1" ht="103.5" spans="1:54">
      <c r="A23" s="33">
        <v>15</v>
      </c>
      <c r="B23" s="23">
        <v>0</v>
      </c>
      <c r="C23" s="23"/>
      <c r="D23" s="23"/>
      <c r="E23" s="23"/>
      <c r="F23" s="23"/>
      <c r="G23" s="23"/>
      <c r="H23" s="23"/>
      <c r="I23" s="23"/>
      <c r="J23" s="23"/>
      <c r="K23" s="33"/>
      <c r="L23" s="27" t="s">
        <v>261</v>
      </c>
      <c r="M23" s="54" t="s">
        <v>204</v>
      </c>
      <c r="N23" s="339" t="s">
        <v>321</v>
      </c>
      <c r="O23" s="33" t="s">
        <v>73</v>
      </c>
      <c r="P23" s="23" t="s">
        <v>305</v>
      </c>
      <c r="Q23" s="22"/>
      <c r="R23" s="32" t="s">
        <v>73</v>
      </c>
      <c r="S23" s="27" t="s">
        <v>32</v>
      </c>
      <c r="T23" s="32" t="s">
        <v>73</v>
      </c>
      <c r="U23" s="32" t="s">
        <v>306</v>
      </c>
      <c r="V23" s="32" t="s">
        <v>307</v>
      </c>
      <c r="W23" s="58" t="s">
        <v>308</v>
      </c>
      <c r="X23" s="58" t="s">
        <v>309</v>
      </c>
      <c r="Y23" s="374" t="s">
        <v>25</v>
      </c>
      <c r="Z23" s="374" t="s">
        <v>312</v>
      </c>
      <c r="AA23" s="373" t="e">
        <f>AA46+AA71+AA225+AA274+AA275+AA282*AM282+AA283*AM283+AA284+AA285+AA287</f>
        <v>#REF!</v>
      </c>
      <c r="AB23" s="32" t="s">
        <v>25</v>
      </c>
      <c r="AC23" s="27"/>
      <c r="AD23" s="27"/>
      <c r="AE23" s="27"/>
      <c r="AF23" s="27"/>
      <c r="AG23" s="23"/>
      <c r="AH23" s="23"/>
      <c r="AI23" s="84"/>
      <c r="AJ23" s="22">
        <v>0</v>
      </c>
      <c r="AK23" s="64">
        <v>0</v>
      </c>
      <c r="AL23" s="64">
        <v>0</v>
      </c>
      <c r="AM23" s="64">
        <v>0</v>
      </c>
      <c r="AN23" s="64">
        <v>0</v>
      </c>
      <c r="AO23" s="64">
        <v>0</v>
      </c>
      <c r="AP23" s="89">
        <v>0</v>
      </c>
      <c r="AQ23" s="89">
        <v>0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89">
        <v>0</v>
      </c>
      <c r="AX23" s="89">
        <v>1</v>
      </c>
      <c r="AY23" s="89">
        <v>0</v>
      </c>
      <c r="AZ23" s="89">
        <v>0</v>
      </c>
      <c r="BA23" s="89">
        <v>0</v>
      </c>
      <c r="BB23" s="22">
        <v>0</v>
      </c>
    </row>
    <row r="24" s="1" customFormat="1" ht="86.25" spans="1:54">
      <c r="A24" s="33">
        <v>16</v>
      </c>
      <c r="B24" s="23">
        <v>0</v>
      </c>
      <c r="C24" s="23"/>
      <c r="D24" s="23"/>
      <c r="E24" s="23"/>
      <c r="F24" s="23"/>
      <c r="G24" s="23"/>
      <c r="H24" s="23"/>
      <c r="I24" s="23"/>
      <c r="J24" s="23"/>
      <c r="K24" s="33"/>
      <c r="L24" s="27" t="s">
        <v>58</v>
      </c>
      <c r="M24" s="54" t="s">
        <v>206</v>
      </c>
      <c r="N24" s="339" t="s">
        <v>322</v>
      </c>
      <c r="O24" s="33" t="s">
        <v>73</v>
      </c>
      <c r="P24" s="23" t="s">
        <v>305</v>
      </c>
      <c r="Q24" s="22"/>
      <c r="R24" s="32" t="s">
        <v>73</v>
      </c>
      <c r="S24" s="27" t="s">
        <v>26</v>
      </c>
      <c r="T24" s="32" t="s">
        <v>73</v>
      </c>
      <c r="U24" s="32" t="s">
        <v>306</v>
      </c>
      <c r="V24" s="32" t="s">
        <v>307</v>
      </c>
      <c r="W24" s="58" t="s">
        <v>308</v>
      </c>
      <c r="X24" s="58" t="s">
        <v>309</v>
      </c>
      <c r="Y24" s="374" t="s">
        <v>25</v>
      </c>
      <c r="Z24" s="374" t="s">
        <v>312</v>
      </c>
      <c r="AA24" s="373" t="e">
        <f>AA47+AA73+AA226+AA275+AA276+AA283*AM283+AA284*AM284+AA285+AA286+AA288</f>
        <v>#REF!</v>
      </c>
      <c r="AB24" s="32" t="s">
        <v>25</v>
      </c>
      <c r="AC24" s="27"/>
      <c r="AD24" s="27"/>
      <c r="AE24" s="27"/>
      <c r="AF24" s="27"/>
      <c r="AG24" s="23"/>
      <c r="AH24" s="23"/>
      <c r="AI24" s="84"/>
      <c r="AJ24" s="22">
        <v>0</v>
      </c>
      <c r="AK24" s="64">
        <v>0</v>
      </c>
      <c r="AL24" s="64">
        <v>0</v>
      </c>
      <c r="AM24" s="64">
        <v>0</v>
      </c>
      <c r="AN24" s="64">
        <v>0</v>
      </c>
      <c r="AO24" s="64">
        <v>0</v>
      </c>
      <c r="AP24" s="89">
        <v>0</v>
      </c>
      <c r="AQ24" s="89">
        <v>0</v>
      </c>
      <c r="AR24" s="89">
        <v>0</v>
      </c>
      <c r="AS24" s="89">
        <v>0</v>
      </c>
      <c r="AT24" s="89">
        <v>0</v>
      </c>
      <c r="AU24" s="89">
        <v>0</v>
      </c>
      <c r="AV24" s="89">
        <v>0</v>
      </c>
      <c r="AW24" s="89">
        <v>0</v>
      </c>
      <c r="AX24" s="89">
        <v>0</v>
      </c>
      <c r="AY24" s="89">
        <v>1</v>
      </c>
      <c r="AZ24" s="89">
        <v>0</v>
      </c>
      <c r="BA24" s="89">
        <v>0</v>
      </c>
      <c r="BB24" s="22">
        <v>0</v>
      </c>
    </row>
    <row r="25" s="1" customFormat="1" ht="86.25" spans="1:54">
      <c r="A25" s="33">
        <v>17</v>
      </c>
      <c r="B25" s="23">
        <v>0</v>
      </c>
      <c r="C25" s="23"/>
      <c r="D25" s="23"/>
      <c r="E25" s="23"/>
      <c r="F25" s="23"/>
      <c r="G25" s="23"/>
      <c r="H25" s="23"/>
      <c r="I25" s="23"/>
      <c r="J25" s="23"/>
      <c r="K25" s="33"/>
      <c r="L25" s="27" t="s">
        <v>262</v>
      </c>
      <c r="M25" s="54" t="s">
        <v>208</v>
      </c>
      <c r="N25" s="339" t="s">
        <v>322</v>
      </c>
      <c r="O25" s="33" t="s">
        <v>73</v>
      </c>
      <c r="P25" s="23" t="s">
        <v>305</v>
      </c>
      <c r="Q25" s="22"/>
      <c r="R25" s="32" t="s">
        <v>73</v>
      </c>
      <c r="S25" s="27" t="s">
        <v>26</v>
      </c>
      <c r="T25" s="32" t="s">
        <v>73</v>
      </c>
      <c r="U25" s="32" t="s">
        <v>306</v>
      </c>
      <c r="V25" s="32" t="s">
        <v>307</v>
      </c>
      <c r="W25" s="58" t="s">
        <v>308</v>
      </c>
      <c r="X25" s="58" t="s">
        <v>309</v>
      </c>
      <c r="Y25" s="374" t="s">
        <v>25</v>
      </c>
      <c r="Z25" s="374" t="s">
        <v>312</v>
      </c>
      <c r="AA25" s="373" t="e">
        <f>AA48+AA74+AA227+AA276+AA277+AA284*AM284+AA285*AM285+AA286+AA287+AA289</f>
        <v>#REF!</v>
      </c>
      <c r="AB25" s="32" t="s">
        <v>25</v>
      </c>
      <c r="AC25" s="27"/>
      <c r="AD25" s="27"/>
      <c r="AE25" s="27"/>
      <c r="AF25" s="27"/>
      <c r="AG25" s="23"/>
      <c r="AH25" s="23"/>
      <c r="AI25" s="84"/>
      <c r="AJ25" s="22">
        <v>0</v>
      </c>
      <c r="AK25" s="64">
        <v>0</v>
      </c>
      <c r="AL25" s="64">
        <v>0</v>
      </c>
      <c r="AM25" s="64">
        <v>0</v>
      </c>
      <c r="AN25" s="64">
        <v>0</v>
      </c>
      <c r="AO25" s="64">
        <v>0</v>
      </c>
      <c r="AP25" s="89">
        <v>0</v>
      </c>
      <c r="AQ25" s="89">
        <v>0</v>
      </c>
      <c r="AR25" s="89">
        <v>0</v>
      </c>
      <c r="AS25" s="89">
        <v>0</v>
      </c>
      <c r="AT25" s="89">
        <v>0</v>
      </c>
      <c r="AU25" s="89">
        <v>0</v>
      </c>
      <c r="AV25" s="89">
        <v>0</v>
      </c>
      <c r="AW25" s="89">
        <v>0</v>
      </c>
      <c r="AX25" s="89">
        <v>0</v>
      </c>
      <c r="AY25" s="89">
        <v>0</v>
      </c>
      <c r="AZ25" s="89">
        <v>1</v>
      </c>
      <c r="BA25" s="89">
        <v>0</v>
      </c>
      <c r="BB25" s="22">
        <v>0</v>
      </c>
    </row>
    <row r="26" s="1" customFormat="1" ht="86.25" spans="1:54">
      <c r="A26" s="33">
        <v>18</v>
      </c>
      <c r="B26" s="23">
        <v>0</v>
      </c>
      <c r="C26" s="23"/>
      <c r="D26" s="23"/>
      <c r="E26" s="23"/>
      <c r="F26" s="23"/>
      <c r="G26" s="23"/>
      <c r="H26" s="23"/>
      <c r="I26" s="23"/>
      <c r="J26" s="23"/>
      <c r="K26" s="33"/>
      <c r="L26" s="27" t="s">
        <v>263</v>
      </c>
      <c r="M26" s="54" t="s">
        <v>210</v>
      </c>
      <c r="N26" s="339" t="s">
        <v>323</v>
      </c>
      <c r="O26" s="33" t="s">
        <v>73</v>
      </c>
      <c r="P26" s="23" t="s">
        <v>305</v>
      </c>
      <c r="Q26" s="22"/>
      <c r="R26" s="32" t="s">
        <v>73</v>
      </c>
      <c r="S26" s="27" t="s">
        <v>26</v>
      </c>
      <c r="T26" s="32" t="s">
        <v>73</v>
      </c>
      <c r="U26" s="32" t="s">
        <v>306</v>
      </c>
      <c r="V26" s="32" t="s">
        <v>307</v>
      </c>
      <c r="W26" s="58" t="s">
        <v>308</v>
      </c>
      <c r="X26" s="58" t="s">
        <v>309</v>
      </c>
      <c r="Y26" s="374" t="s">
        <v>25</v>
      </c>
      <c r="Z26" s="374" t="s">
        <v>312</v>
      </c>
      <c r="AA26" s="373">
        <f>AA49+AA76+AA228+AA277+AA278+AA285*AM285+AA286*AM286+AA287+AA288+AA290</f>
        <v>11.9684</v>
      </c>
      <c r="AB26" s="32" t="s">
        <v>25</v>
      </c>
      <c r="AC26" s="27"/>
      <c r="AD26" s="27"/>
      <c r="AE26" s="27"/>
      <c r="AF26" s="27"/>
      <c r="AG26" s="23"/>
      <c r="AH26" s="23"/>
      <c r="AI26" s="84"/>
      <c r="AJ26" s="22">
        <v>0</v>
      </c>
      <c r="AK26" s="64">
        <v>0</v>
      </c>
      <c r="AL26" s="64">
        <v>0</v>
      </c>
      <c r="AM26" s="64">
        <v>0</v>
      </c>
      <c r="AN26" s="64">
        <v>0</v>
      </c>
      <c r="AO26" s="64">
        <v>0</v>
      </c>
      <c r="AP26" s="89">
        <v>0</v>
      </c>
      <c r="AQ26" s="89">
        <v>0</v>
      </c>
      <c r="AR26" s="89">
        <v>0</v>
      </c>
      <c r="AS26" s="89">
        <v>0</v>
      </c>
      <c r="AT26" s="89">
        <v>0</v>
      </c>
      <c r="AU26" s="89">
        <v>0</v>
      </c>
      <c r="AV26" s="89">
        <v>0</v>
      </c>
      <c r="AW26" s="89">
        <v>0</v>
      </c>
      <c r="AX26" s="89">
        <v>0</v>
      </c>
      <c r="AY26" s="89">
        <v>0</v>
      </c>
      <c r="AZ26" s="89">
        <v>0</v>
      </c>
      <c r="BA26" s="89">
        <v>1</v>
      </c>
      <c r="BB26" s="22">
        <v>0</v>
      </c>
    </row>
    <row r="27" s="1" customFormat="1" ht="120.75" spans="1:54">
      <c r="A27" s="33">
        <v>19</v>
      </c>
      <c r="B27" s="23">
        <v>0</v>
      </c>
      <c r="C27" s="23"/>
      <c r="D27" s="23"/>
      <c r="E27" s="23"/>
      <c r="F27" s="23"/>
      <c r="G27" s="23"/>
      <c r="H27" s="23"/>
      <c r="I27" s="23"/>
      <c r="J27" s="23"/>
      <c r="K27" s="33"/>
      <c r="L27" s="27" t="s">
        <v>61</v>
      </c>
      <c r="M27" s="54" t="s">
        <v>23</v>
      </c>
      <c r="N27" s="339" t="s">
        <v>324</v>
      </c>
      <c r="O27" s="33" t="s">
        <v>73</v>
      </c>
      <c r="P27" s="23" t="s">
        <v>305</v>
      </c>
      <c r="Q27" s="22"/>
      <c r="R27" s="32" t="s">
        <v>73</v>
      </c>
      <c r="S27" s="27" t="s">
        <v>26</v>
      </c>
      <c r="T27" s="32" t="s">
        <v>73</v>
      </c>
      <c r="U27" s="32" t="s">
        <v>306</v>
      </c>
      <c r="V27" s="32" t="s">
        <v>307</v>
      </c>
      <c r="W27" s="58" t="s">
        <v>308</v>
      </c>
      <c r="X27" s="58" t="s">
        <v>309</v>
      </c>
      <c r="Y27" s="374" t="s">
        <v>25</v>
      </c>
      <c r="Z27" s="374" t="s">
        <v>312</v>
      </c>
      <c r="AA27" s="373" t="e">
        <f>AA50+AA77+AA229+AA278+AA279+AA286*AM286+AA287*AM287+AA288+AA289+AA291</f>
        <v>#REF!</v>
      </c>
      <c r="AB27" s="32"/>
      <c r="AC27" s="27"/>
      <c r="AD27" s="27"/>
      <c r="AE27" s="27"/>
      <c r="AF27" s="27"/>
      <c r="AG27" s="23"/>
      <c r="AH27" s="23"/>
      <c r="AI27" s="84"/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1</v>
      </c>
    </row>
    <row r="28" s="1" customFormat="1" ht="39.95" customHeight="1" spans="1:54">
      <c r="A28" s="33">
        <v>20</v>
      </c>
      <c r="B28" s="23"/>
      <c r="C28" s="23">
        <v>1</v>
      </c>
      <c r="D28" s="23"/>
      <c r="E28" s="23"/>
      <c r="F28" s="23"/>
      <c r="G28" s="23"/>
      <c r="H28" s="23"/>
      <c r="I28" s="23"/>
      <c r="J28" s="23"/>
      <c r="K28" s="33"/>
      <c r="L28" s="27" t="s">
        <v>325</v>
      </c>
      <c r="M28" s="43" t="s">
        <v>167</v>
      </c>
      <c r="N28" s="339" t="s">
        <v>326</v>
      </c>
      <c r="O28" s="33"/>
      <c r="P28" s="23" t="s">
        <v>305</v>
      </c>
      <c r="Q28" s="22"/>
      <c r="R28" s="32" t="s">
        <v>73</v>
      </c>
      <c r="S28" s="53" t="s">
        <v>327</v>
      </c>
      <c r="T28" s="32" t="s">
        <v>25</v>
      </c>
      <c r="U28" s="32" t="s">
        <v>306</v>
      </c>
      <c r="V28" s="32" t="s">
        <v>307</v>
      </c>
      <c r="W28" s="58" t="s">
        <v>328</v>
      </c>
      <c r="X28" s="58" t="s">
        <v>309</v>
      </c>
      <c r="Y28" s="374" t="s">
        <v>25</v>
      </c>
      <c r="Z28" s="54" t="s">
        <v>25</v>
      </c>
      <c r="AA28" s="373">
        <f>AA29</f>
        <v>0.718</v>
      </c>
      <c r="AB28" s="32" t="s">
        <v>25</v>
      </c>
      <c r="AC28" s="27"/>
      <c r="AD28" s="27"/>
      <c r="AE28" s="27"/>
      <c r="AF28" s="27"/>
      <c r="AG28" s="23"/>
      <c r="AH28" s="23"/>
      <c r="AI28" s="84"/>
      <c r="AJ28" s="22">
        <v>1</v>
      </c>
      <c r="AK28" s="64">
        <v>0</v>
      </c>
      <c r="AL28" s="64">
        <v>0</v>
      </c>
      <c r="AM28" s="64">
        <v>0</v>
      </c>
      <c r="AN28" s="64">
        <v>0</v>
      </c>
      <c r="AO28" s="64">
        <v>0</v>
      </c>
      <c r="AP28" s="89">
        <v>0</v>
      </c>
      <c r="AQ28" s="89">
        <v>0</v>
      </c>
      <c r="AR28" s="89">
        <v>0</v>
      </c>
      <c r="AS28" s="89">
        <v>0</v>
      </c>
      <c r="AT28" s="89">
        <v>0</v>
      </c>
      <c r="AU28" s="89">
        <v>0</v>
      </c>
      <c r="AV28" s="89">
        <v>0</v>
      </c>
      <c r="AW28" s="89">
        <v>0</v>
      </c>
      <c r="AX28" s="89">
        <v>0</v>
      </c>
      <c r="AY28" s="89">
        <v>0</v>
      </c>
      <c r="AZ28" s="89">
        <v>0</v>
      </c>
      <c r="BA28" s="89">
        <v>0</v>
      </c>
      <c r="BB28" s="22">
        <v>0</v>
      </c>
    </row>
    <row r="29" ht="39.95" customHeight="1" spans="1:54">
      <c r="A29" s="33">
        <v>21</v>
      </c>
      <c r="B29" s="23"/>
      <c r="C29" s="27">
        <v>1</v>
      </c>
      <c r="D29" s="27"/>
      <c r="E29" s="27"/>
      <c r="F29" s="27"/>
      <c r="G29" s="27"/>
      <c r="H29" s="27"/>
      <c r="I29" s="27"/>
      <c r="J29" s="22"/>
      <c r="K29" s="22"/>
      <c r="L29" s="53" t="s">
        <v>329</v>
      </c>
      <c r="M29" s="43" t="s">
        <v>330</v>
      </c>
      <c r="N29" s="339" t="s">
        <v>331</v>
      </c>
      <c r="O29" s="53"/>
      <c r="P29" s="23" t="s">
        <v>305</v>
      </c>
      <c r="Q29" s="53"/>
      <c r="R29" s="32" t="s">
        <v>73</v>
      </c>
      <c r="S29" s="53" t="s">
        <v>327</v>
      </c>
      <c r="T29" s="32" t="s">
        <v>25</v>
      </c>
      <c r="U29" s="32" t="s">
        <v>306</v>
      </c>
      <c r="V29" s="32" t="s">
        <v>307</v>
      </c>
      <c r="W29" s="58" t="s">
        <v>328</v>
      </c>
      <c r="X29" s="58" t="s">
        <v>309</v>
      </c>
      <c r="Y29" s="375" t="s">
        <v>25</v>
      </c>
      <c r="Z29" s="54" t="s">
        <v>25</v>
      </c>
      <c r="AA29" s="74">
        <f>AA34+AA38</f>
        <v>0.718</v>
      </c>
      <c r="AB29" s="32" t="s">
        <v>25</v>
      </c>
      <c r="AC29" s="53"/>
      <c r="AD29" s="53"/>
      <c r="AE29" s="53"/>
      <c r="AF29" s="53"/>
      <c r="AG29" s="53"/>
      <c r="AH29" s="53"/>
      <c r="AI29" s="53"/>
      <c r="AJ29" s="22">
        <v>0</v>
      </c>
      <c r="AK29" s="22">
        <v>1</v>
      </c>
      <c r="AL29" s="22">
        <v>1</v>
      </c>
      <c r="AM29" s="22">
        <v>1</v>
      </c>
      <c r="AN29" s="22">
        <v>1</v>
      </c>
      <c r="AO29" s="22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22">
        <v>0</v>
      </c>
    </row>
    <row r="30" ht="39.95" customHeight="1" spans="1:54">
      <c r="A30" s="33">
        <v>22</v>
      </c>
      <c r="B30" s="23"/>
      <c r="C30" s="27">
        <v>1</v>
      </c>
      <c r="D30" s="27"/>
      <c r="E30" s="27"/>
      <c r="F30" s="27"/>
      <c r="G30" s="27"/>
      <c r="H30" s="27"/>
      <c r="I30" s="27"/>
      <c r="J30" s="22"/>
      <c r="K30" s="22"/>
      <c r="L30" s="53" t="s">
        <v>166</v>
      </c>
      <c r="M30" s="43" t="s">
        <v>167</v>
      </c>
      <c r="N30" s="339" t="s">
        <v>332</v>
      </c>
      <c r="O30" s="53"/>
      <c r="P30" s="23"/>
      <c r="Q30" s="53"/>
      <c r="R30" s="32"/>
      <c r="S30" s="53" t="s">
        <v>327</v>
      </c>
      <c r="T30" s="32" t="s">
        <v>25</v>
      </c>
      <c r="U30" s="32" t="s">
        <v>306</v>
      </c>
      <c r="V30" s="32" t="s">
        <v>307</v>
      </c>
      <c r="W30" s="58" t="s">
        <v>328</v>
      </c>
      <c r="X30" s="58" t="s">
        <v>309</v>
      </c>
      <c r="Y30" s="375" t="s">
        <v>25</v>
      </c>
      <c r="Z30" s="54" t="s">
        <v>25</v>
      </c>
      <c r="AA30" s="74">
        <v>0.718</v>
      </c>
      <c r="AB30" s="32" t="s">
        <v>25</v>
      </c>
      <c r="AC30" s="53"/>
      <c r="AD30" s="53"/>
      <c r="AE30" s="53"/>
      <c r="AF30" s="53"/>
      <c r="AG30" s="53"/>
      <c r="AH30" s="53"/>
      <c r="AI30" s="53"/>
      <c r="AJ30" s="22">
        <v>0</v>
      </c>
      <c r="AK30" s="22">
        <v>0</v>
      </c>
      <c r="AL30" s="22">
        <v>0</v>
      </c>
      <c r="AM30" s="22">
        <v>0</v>
      </c>
      <c r="AN30" s="22">
        <v>0</v>
      </c>
      <c r="AO30" s="22">
        <v>1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22">
        <v>0</v>
      </c>
    </row>
    <row r="31" ht="69" spans="1:54">
      <c r="A31" s="33">
        <v>23</v>
      </c>
      <c r="B31" s="23"/>
      <c r="C31" s="27">
        <v>1</v>
      </c>
      <c r="D31" s="27"/>
      <c r="E31" s="27"/>
      <c r="F31" s="27"/>
      <c r="G31" s="27"/>
      <c r="H31" s="27"/>
      <c r="I31" s="27"/>
      <c r="J31" s="22"/>
      <c r="K31" s="22"/>
      <c r="L31" s="53" t="s">
        <v>76</v>
      </c>
      <c r="M31" s="43" t="s">
        <v>77</v>
      </c>
      <c r="N31" s="339" t="s">
        <v>333</v>
      </c>
      <c r="O31" s="53"/>
      <c r="P31" s="23"/>
      <c r="Q31" s="53"/>
      <c r="R31" s="32"/>
      <c r="S31" s="53" t="s">
        <v>327</v>
      </c>
      <c r="T31" s="32" t="s">
        <v>25</v>
      </c>
      <c r="U31" s="32" t="s">
        <v>306</v>
      </c>
      <c r="V31" s="32" t="s">
        <v>307</v>
      </c>
      <c r="W31" s="58" t="s">
        <v>328</v>
      </c>
      <c r="X31" s="58" t="s">
        <v>309</v>
      </c>
      <c r="Y31" s="375" t="s">
        <v>25</v>
      </c>
      <c r="Z31" s="54" t="s">
        <v>25</v>
      </c>
      <c r="AA31" s="74">
        <v>0.718</v>
      </c>
      <c r="AB31" s="32" t="s">
        <v>25</v>
      </c>
      <c r="AC31" s="53"/>
      <c r="AD31" s="53"/>
      <c r="AE31" s="53"/>
      <c r="AF31" s="53"/>
      <c r="AG31" s="53"/>
      <c r="AH31" s="53"/>
      <c r="AI31" s="53"/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78">
        <v>1</v>
      </c>
      <c r="AQ31" s="78">
        <v>1</v>
      </c>
      <c r="AR31" s="78">
        <v>1</v>
      </c>
      <c r="AS31" s="78">
        <v>1</v>
      </c>
      <c r="AT31" s="78">
        <v>1</v>
      </c>
      <c r="AU31" s="78">
        <v>1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22">
        <v>0</v>
      </c>
    </row>
    <row r="32" ht="34.5" spans="1:54">
      <c r="A32" s="33">
        <v>24</v>
      </c>
      <c r="B32" s="23"/>
      <c r="C32" s="27">
        <v>1</v>
      </c>
      <c r="D32" s="27"/>
      <c r="E32" s="27"/>
      <c r="F32" s="27"/>
      <c r="G32" s="27"/>
      <c r="H32" s="27"/>
      <c r="I32" s="27"/>
      <c r="J32" s="22"/>
      <c r="K32" s="22"/>
      <c r="L32" s="53" t="s">
        <v>83</v>
      </c>
      <c r="M32" s="43" t="s">
        <v>77</v>
      </c>
      <c r="N32" s="339" t="s">
        <v>334</v>
      </c>
      <c r="O32" s="53"/>
      <c r="P32" s="23"/>
      <c r="Q32" s="53"/>
      <c r="R32" s="32"/>
      <c r="S32" s="53" t="s">
        <v>327</v>
      </c>
      <c r="T32" s="32" t="s">
        <v>25</v>
      </c>
      <c r="U32" s="32" t="s">
        <v>306</v>
      </c>
      <c r="V32" s="32" t="s">
        <v>307</v>
      </c>
      <c r="W32" s="58" t="s">
        <v>328</v>
      </c>
      <c r="X32" s="58" t="s">
        <v>309</v>
      </c>
      <c r="Y32" s="375" t="s">
        <v>25</v>
      </c>
      <c r="Z32" s="54" t="s">
        <v>25</v>
      </c>
      <c r="AA32" s="74">
        <v>0.718</v>
      </c>
      <c r="AB32" s="32" t="s">
        <v>25</v>
      </c>
      <c r="AC32" s="53"/>
      <c r="AD32" s="53"/>
      <c r="AE32" s="53"/>
      <c r="AF32" s="53"/>
      <c r="AG32" s="53"/>
      <c r="AH32" s="53"/>
      <c r="AI32" s="53"/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1</v>
      </c>
      <c r="AW32" s="78">
        <v>1</v>
      </c>
      <c r="AX32" s="78">
        <v>1</v>
      </c>
      <c r="AY32" s="78">
        <v>1</v>
      </c>
      <c r="AZ32" s="78">
        <v>1</v>
      </c>
      <c r="BA32" s="78">
        <v>1</v>
      </c>
      <c r="BB32" s="22">
        <v>0</v>
      </c>
    </row>
    <row r="33" s="10" customFormat="1" ht="55.5" customHeight="1" spans="1:54">
      <c r="A33" s="33">
        <v>25</v>
      </c>
      <c r="B33" s="23"/>
      <c r="C33" s="27">
        <v>1</v>
      </c>
      <c r="D33" s="27"/>
      <c r="E33" s="27"/>
      <c r="F33" s="27"/>
      <c r="G33" s="27"/>
      <c r="H33" s="27"/>
      <c r="I33" s="27"/>
      <c r="J33" s="22"/>
      <c r="K33" s="22"/>
      <c r="L33" s="53" t="s">
        <v>335</v>
      </c>
      <c r="M33" s="43" t="s">
        <v>77</v>
      </c>
      <c r="N33" s="339" t="s">
        <v>336</v>
      </c>
      <c r="O33" s="53"/>
      <c r="P33" s="23"/>
      <c r="Q33" s="53"/>
      <c r="R33" s="32"/>
      <c r="S33" s="53" t="s">
        <v>327</v>
      </c>
      <c r="T33" s="32" t="s">
        <v>25</v>
      </c>
      <c r="U33" s="32" t="s">
        <v>306</v>
      </c>
      <c r="V33" s="32" t="s">
        <v>307</v>
      </c>
      <c r="W33" s="58" t="s">
        <v>328</v>
      </c>
      <c r="X33" s="58" t="s">
        <v>309</v>
      </c>
      <c r="Y33" s="375" t="s">
        <v>25</v>
      </c>
      <c r="Z33" s="54" t="s">
        <v>25</v>
      </c>
      <c r="AA33" s="74">
        <v>0.718</v>
      </c>
      <c r="AB33" s="32" t="s">
        <v>25</v>
      </c>
      <c r="AC33" s="53"/>
      <c r="AD33" s="53"/>
      <c r="AE33" s="53"/>
      <c r="AF33" s="53"/>
      <c r="AG33" s="53"/>
      <c r="AH33" s="53"/>
      <c r="AI33" s="53"/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1</v>
      </c>
    </row>
    <row r="34" ht="39.95" customHeight="1" spans="1:54">
      <c r="A34" s="33">
        <v>26</v>
      </c>
      <c r="B34" s="23"/>
      <c r="C34" s="27"/>
      <c r="D34" s="27">
        <v>2</v>
      </c>
      <c r="E34" s="27"/>
      <c r="F34" s="27"/>
      <c r="G34" s="27"/>
      <c r="H34" s="27"/>
      <c r="I34" s="27"/>
      <c r="J34" s="22"/>
      <c r="K34" s="22"/>
      <c r="L34" s="53" t="s">
        <v>337</v>
      </c>
      <c r="M34" s="43" t="s">
        <v>338</v>
      </c>
      <c r="N34" s="339" t="s">
        <v>247</v>
      </c>
      <c r="O34" s="53"/>
      <c r="P34" s="23" t="s">
        <v>305</v>
      </c>
      <c r="Q34" s="53"/>
      <c r="R34" s="32" t="s">
        <v>73</v>
      </c>
      <c r="S34" s="53" t="s">
        <v>337</v>
      </c>
      <c r="T34" s="32" t="s">
        <v>73</v>
      </c>
      <c r="U34" s="32" t="s">
        <v>306</v>
      </c>
      <c r="V34" s="32" t="s">
        <v>307</v>
      </c>
      <c r="W34" s="58" t="s">
        <v>328</v>
      </c>
      <c r="X34" s="58" t="s">
        <v>309</v>
      </c>
      <c r="Y34" s="375" t="s">
        <v>25</v>
      </c>
      <c r="Z34" s="54" t="s">
        <v>25</v>
      </c>
      <c r="AA34" s="74">
        <f>AA35+AA36</f>
        <v>0.668</v>
      </c>
      <c r="AB34" s="32" t="s">
        <v>25</v>
      </c>
      <c r="AC34" s="53"/>
      <c r="AD34" s="53"/>
      <c r="AE34" s="53"/>
      <c r="AF34" s="53"/>
      <c r="AG34" s="53"/>
      <c r="AH34" s="53"/>
      <c r="AI34" s="53"/>
      <c r="AJ34" s="22">
        <v>1</v>
      </c>
      <c r="AK34" s="22">
        <v>1</v>
      </c>
      <c r="AL34" s="22">
        <v>1</v>
      </c>
      <c r="AM34" s="22">
        <v>1</v>
      </c>
      <c r="AN34" s="22">
        <v>1</v>
      </c>
      <c r="AO34" s="22">
        <v>1</v>
      </c>
      <c r="AP34" s="22">
        <v>1</v>
      </c>
      <c r="AQ34" s="22">
        <v>1</v>
      </c>
      <c r="AR34" s="22">
        <v>1</v>
      </c>
      <c r="AS34" s="22">
        <v>1</v>
      </c>
      <c r="AT34" s="22">
        <v>1</v>
      </c>
      <c r="AU34" s="22">
        <v>1</v>
      </c>
      <c r="AV34" s="22">
        <v>1</v>
      </c>
      <c r="AW34" s="22">
        <v>1</v>
      </c>
      <c r="AX34" s="22">
        <v>1</v>
      </c>
      <c r="AY34" s="22">
        <v>1</v>
      </c>
      <c r="AZ34" s="22">
        <v>1</v>
      </c>
      <c r="BA34" s="22">
        <v>1</v>
      </c>
      <c r="BB34" s="22">
        <v>1</v>
      </c>
    </row>
    <row r="35" ht="39.95" customHeight="1" spans="1:54">
      <c r="A35" s="33">
        <v>27</v>
      </c>
      <c r="B35" s="23"/>
      <c r="C35" s="27"/>
      <c r="D35" s="27"/>
      <c r="E35" s="27">
        <v>3</v>
      </c>
      <c r="F35" s="27"/>
      <c r="G35" s="27"/>
      <c r="H35" s="27"/>
      <c r="I35" s="27"/>
      <c r="J35" s="22"/>
      <c r="K35" s="22"/>
      <c r="L35" s="53" t="s">
        <v>339</v>
      </c>
      <c r="M35" s="43" t="s">
        <v>340</v>
      </c>
      <c r="N35" s="339" t="s">
        <v>247</v>
      </c>
      <c r="O35" s="53"/>
      <c r="P35" s="23" t="s">
        <v>305</v>
      </c>
      <c r="Q35" s="53"/>
      <c r="R35" s="32" t="s">
        <v>73</v>
      </c>
      <c r="S35" s="53" t="s">
        <v>339</v>
      </c>
      <c r="T35" s="32" t="s">
        <v>73</v>
      </c>
      <c r="U35" s="32" t="s">
        <v>306</v>
      </c>
      <c r="V35" s="32" t="s">
        <v>307</v>
      </c>
      <c r="W35" s="53" t="s">
        <v>341</v>
      </c>
      <c r="X35" s="53" t="s">
        <v>342</v>
      </c>
      <c r="Y35" s="72" t="s">
        <v>343</v>
      </c>
      <c r="Z35" s="43" t="s">
        <v>344</v>
      </c>
      <c r="AA35" s="74">
        <v>0.494</v>
      </c>
      <c r="AB35" s="32" t="s">
        <v>25</v>
      </c>
      <c r="AC35" s="53"/>
      <c r="AD35" s="53"/>
      <c r="AE35" s="53"/>
      <c r="AF35" s="53"/>
      <c r="AG35" s="53"/>
      <c r="AH35" s="53"/>
      <c r="AI35" s="53"/>
      <c r="AJ35" s="22">
        <v>1</v>
      </c>
      <c r="AK35" s="22">
        <v>1</v>
      </c>
      <c r="AL35" s="22">
        <v>1</v>
      </c>
      <c r="AM35" s="22">
        <v>1</v>
      </c>
      <c r="AN35" s="22">
        <v>1</v>
      </c>
      <c r="AO35" s="22">
        <v>1</v>
      </c>
      <c r="AP35" s="22">
        <v>1</v>
      </c>
      <c r="AQ35" s="22">
        <v>1</v>
      </c>
      <c r="AR35" s="22">
        <v>1</v>
      </c>
      <c r="AS35" s="22">
        <v>1</v>
      </c>
      <c r="AT35" s="22">
        <v>1</v>
      </c>
      <c r="AU35" s="22">
        <v>1</v>
      </c>
      <c r="AV35" s="22">
        <v>1</v>
      </c>
      <c r="AW35" s="22">
        <v>1</v>
      </c>
      <c r="AX35" s="22">
        <v>1</v>
      </c>
      <c r="AY35" s="22">
        <v>1</v>
      </c>
      <c r="AZ35" s="22">
        <v>1</v>
      </c>
      <c r="BA35" s="22">
        <v>1</v>
      </c>
      <c r="BB35" s="22">
        <v>1</v>
      </c>
    </row>
    <row r="36" ht="39.95" customHeight="1" spans="1:54">
      <c r="A36" s="33">
        <v>28</v>
      </c>
      <c r="B36" s="23"/>
      <c r="C36" s="27"/>
      <c r="D36" s="27"/>
      <c r="E36" s="27">
        <v>3</v>
      </c>
      <c r="F36" s="27"/>
      <c r="G36" s="27"/>
      <c r="H36" s="27"/>
      <c r="I36" s="27"/>
      <c r="J36" s="22"/>
      <c r="K36" s="22"/>
      <c r="L36" s="53" t="s">
        <v>345</v>
      </c>
      <c r="M36" s="43" t="s">
        <v>346</v>
      </c>
      <c r="N36" s="339" t="s">
        <v>247</v>
      </c>
      <c r="O36" s="53"/>
      <c r="P36" s="23" t="s">
        <v>305</v>
      </c>
      <c r="Q36" s="53"/>
      <c r="R36" s="32" t="s">
        <v>73</v>
      </c>
      <c r="S36" s="53" t="s">
        <v>327</v>
      </c>
      <c r="T36" s="32" t="s">
        <v>25</v>
      </c>
      <c r="U36" s="32" t="s">
        <v>306</v>
      </c>
      <c r="V36" s="32" t="s">
        <v>307</v>
      </c>
      <c r="W36" s="53" t="s">
        <v>347</v>
      </c>
      <c r="X36" s="53" t="s">
        <v>348</v>
      </c>
      <c r="Y36" s="72" t="s">
        <v>349</v>
      </c>
      <c r="Z36" s="50" t="s">
        <v>25</v>
      </c>
      <c r="AA36" s="74">
        <v>0.174</v>
      </c>
      <c r="AB36" s="32" t="s">
        <v>25</v>
      </c>
      <c r="AC36" s="53"/>
      <c r="AD36" s="53"/>
      <c r="AE36" s="53"/>
      <c r="AF36" s="53"/>
      <c r="AG36" s="53"/>
      <c r="AH36" s="53"/>
      <c r="AI36" s="53"/>
      <c r="AJ36" s="22">
        <v>1</v>
      </c>
      <c r="AK36" s="22">
        <v>1</v>
      </c>
      <c r="AL36" s="22">
        <v>1</v>
      </c>
      <c r="AM36" s="22">
        <v>1</v>
      </c>
      <c r="AN36" s="22">
        <v>1</v>
      </c>
      <c r="AO36" s="22">
        <v>1</v>
      </c>
      <c r="AP36" s="22">
        <v>1</v>
      </c>
      <c r="AQ36" s="22">
        <v>1</v>
      </c>
      <c r="AR36" s="22">
        <v>1</v>
      </c>
      <c r="AS36" s="22">
        <v>1</v>
      </c>
      <c r="AT36" s="22">
        <v>1</v>
      </c>
      <c r="AU36" s="22">
        <v>1</v>
      </c>
      <c r="AV36" s="22">
        <v>1</v>
      </c>
      <c r="AW36" s="22">
        <v>1</v>
      </c>
      <c r="AX36" s="22">
        <v>1</v>
      </c>
      <c r="AY36" s="22">
        <v>1</v>
      </c>
      <c r="AZ36" s="22">
        <v>1</v>
      </c>
      <c r="BA36" s="22">
        <v>1</v>
      </c>
      <c r="BB36" s="22">
        <v>1</v>
      </c>
    </row>
    <row r="37" ht="39.95" customHeight="1" spans="1:54">
      <c r="A37" s="33">
        <v>29</v>
      </c>
      <c r="B37" s="23"/>
      <c r="C37" s="27"/>
      <c r="D37" s="27">
        <v>2</v>
      </c>
      <c r="E37" s="27"/>
      <c r="F37" s="27"/>
      <c r="G37" s="27"/>
      <c r="H37" s="27"/>
      <c r="I37" s="27"/>
      <c r="J37" s="22"/>
      <c r="K37" s="22"/>
      <c r="L37" s="53" t="s">
        <v>350</v>
      </c>
      <c r="M37" s="43" t="s">
        <v>91</v>
      </c>
      <c r="N37" s="339" t="s">
        <v>326</v>
      </c>
      <c r="O37" s="53"/>
      <c r="P37" s="23" t="s">
        <v>305</v>
      </c>
      <c r="Q37" s="53"/>
      <c r="R37" s="32" t="s">
        <v>73</v>
      </c>
      <c r="S37" s="53" t="s">
        <v>327</v>
      </c>
      <c r="T37" s="32" t="s">
        <v>25</v>
      </c>
      <c r="U37" s="32" t="s">
        <v>306</v>
      </c>
      <c r="V37" s="32" t="s">
        <v>307</v>
      </c>
      <c r="W37" s="58" t="s">
        <v>328</v>
      </c>
      <c r="X37" s="53" t="s">
        <v>309</v>
      </c>
      <c r="Y37" s="72" t="s">
        <v>25</v>
      </c>
      <c r="Z37" s="50" t="s">
        <v>25</v>
      </c>
      <c r="AA37" s="74">
        <f>AA38</f>
        <v>0.05</v>
      </c>
      <c r="AB37" s="32" t="s">
        <v>25</v>
      </c>
      <c r="AC37" s="53"/>
      <c r="AD37" s="53"/>
      <c r="AE37" s="53"/>
      <c r="AF37" s="53"/>
      <c r="AG37" s="53"/>
      <c r="AH37" s="53"/>
      <c r="AI37" s="53"/>
      <c r="AJ37" s="22">
        <v>1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1</v>
      </c>
    </row>
    <row r="38" ht="39.95" customHeight="1" spans="1:54">
      <c r="A38" s="33">
        <v>30</v>
      </c>
      <c r="B38" s="23"/>
      <c r="C38" s="27"/>
      <c r="D38" s="27">
        <v>2</v>
      </c>
      <c r="E38" s="27"/>
      <c r="F38" s="27"/>
      <c r="G38" s="27"/>
      <c r="H38" s="27"/>
      <c r="I38" s="27"/>
      <c r="J38" s="22"/>
      <c r="K38" s="22"/>
      <c r="L38" s="53" t="s">
        <v>351</v>
      </c>
      <c r="M38" s="43" t="s">
        <v>91</v>
      </c>
      <c r="N38" s="339" t="s">
        <v>331</v>
      </c>
      <c r="O38" s="53"/>
      <c r="P38" s="23" t="s">
        <v>305</v>
      </c>
      <c r="Q38" s="53"/>
      <c r="R38" s="32" t="s">
        <v>73</v>
      </c>
      <c r="S38" s="53" t="s">
        <v>327</v>
      </c>
      <c r="T38" s="32" t="s">
        <v>25</v>
      </c>
      <c r="U38" s="32" t="s">
        <v>306</v>
      </c>
      <c r="V38" s="32" t="s">
        <v>307</v>
      </c>
      <c r="W38" s="58" t="s">
        <v>328</v>
      </c>
      <c r="X38" s="27" t="s">
        <v>309</v>
      </c>
      <c r="Y38" s="72" t="s">
        <v>25</v>
      </c>
      <c r="Z38" s="50" t="s">
        <v>25</v>
      </c>
      <c r="AA38" s="74">
        <v>0.05</v>
      </c>
      <c r="AB38" s="32" t="s">
        <v>25</v>
      </c>
      <c r="AC38" s="53"/>
      <c r="AD38" s="53"/>
      <c r="AE38" s="53"/>
      <c r="AF38" s="53"/>
      <c r="AG38" s="53"/>
      <c r="AH38" s="53"/>
      <c r="AI38" s="53"/>
      <c r="AJ38" s="22">
        <v>0</v>
      </c>
      <c r="AK38" s="22">
        <v>1</v>
      </c>
      <c r="AL38" s="22">
        <v>1</v>
      </c>
      <c r="AM38" s="22">
        <v>1</v>
      </c>
      <c r="AN38" s="22">
        <v>1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</row>
    <row r="39" ht="39.95" customHeight="1" spans="1:54">
      <c r="A39" s="33">
        <v>31</v>
      </c>
      <c r="B39" s="23"/>
      <c r="C39" s="27"/>
      <c r="D39" s="27">
        <v>2</v>
      </c>
      <c r="E39" s="27"/>
      <c r="F39" s="27"/>
      <c r="G39" s="27"/>
      <c r="H39" s="27"/>
      <c r="I39" s="27"/>
      <c r="J39" s="22"/>
      <c r="K39" s="22"/>
      <c r="L39" s="53" t="s">
        <v>352</v>
      </c>
      <c r="M39" s="43" t="s">
        <v>91</v>
      </c>
      <c r="N39" s="339" t="s">
        <v>332</v>
      </c>
      <c r="O39" s="53"/>
      <c r="P39" s="23" t="s">
        <v>305</v>
      </c>
      <c r="Q39" s="53"/>
      <c r="R39" s="32" t="s">
        <v>73</v>
      </c>
      <c r="S39" s="53" t="s">
        <v>327</v>
      </c>
      <c r="T39" s="32" t="s">
        <v>25</v>
      </c>
      <c r="U39" s="32" t="s">
        <v>306</v>
      </c>
      <c r="V39" s="32" t="s">
        <v>307</v>
      </c>
      <c r="W39" s="58" t="s">
        <v>328</v>
      </c>
      <c r="X39" s="27" t="s">
        <v>309</v>
      </c>
      <c r="Y39" s="72" t="s">
        <v>25</v>
      </c>
      <c r="Z39" s="50" t="s">
        <v>25</v>
      </c>
      <c r="AA39" s="74">
        <v>0.05</v>
      </c>
      <c r="AB39" s="32" t="s">
        <v>25</v>
      </c>
      <c r="AC39" s="53"/>
      <c r="AD39" s="53"/>
      <c r="AE39" s="53"/>
      <c r="AF39" s="53"/>
      <c r="AG39" s="53"/>
      <c r="AH39" s="53"/>
      <c r="AI39" s="53"/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1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</row>
    <row r="40" s="7" customFormat="1" ht="39.95" customHeight="1" spans="1:54">
      <c r="A40" s="33">
        <v>32</v>
      </c>
      <c r="B40" s="23"/>
      <c r="C40" s="27"/>
      <c r="D40" s="27">
        <v>2</v>
      </c>
      <c r="E40" s="27"/>
      <c r="F40" s="27"/>
      <c r="G40" s="27"/>
      <c r="H40" s="27"/>
      <c r="I40" s="27"/>
      <c r="J40" s="22"/>
      <c r="K40" s="22"/>
      <c r="L40" s="53" t="s">
        <v>353</v>
      </c>
      <c r="M40" s="43" t="s">
        <v>91</v>
      </c>
      <c r="N40" s="339" t="s">
        <v>336</v>
      </c>
      <c r="O40" s="53"/>
      <c r="P40" s="23" t="s">
        <v>305</v>
      </c>
      <c r="Q40" s="53"/>
      <c r="R40" s="32" t="s">
        <v>73</v>
      </c>
      <c r="S40" s="53" t="s">
        <v>327</v>
      </c>
      <c r="T40" s="32" t="s">
        <v>25</v>
      </c>
      <c r="U40" s="32" t="s">
        <v>306</v>
      </c>
      <c r="V40" s="32" t="s">
        <v>307</v>
      </c>
      <c r="W40" s="58" t="s">
        <v>328</v>
      </c>
      <c r="X40" s="27" t="s">
        <v>309</v>
      </c>
      <c r="Y40" s="72" t="s">
        <v>25</v>
      </c>
      <c r="Z40" s="50" t="s">
        <v>25</v>
      </c>
      <c r="AA40" s="74">
        <v>0.05</v>
      </c>
      <c r="AB40" s="32" t="s">
        <v>25</v>
      </c>
      <c r="AC40" s="53"/>
      <c r="AD40" s="53"/>
      <c r="AE40" s="53"/>
      <c r="AF40" s="53"/>
      <c r="AG40" s="53"/>
      <c r="AH40" s="53"/>
      <c r="AI40" s="53"/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1</v>
      </c>
    </row>
    <row r="41" ht="34.5" spans="1:54">
      <c r="A41" s="33">
        <v>33</v>
      </c>
      <c r="B41" s="23"/>
      <c r="C41" s="27"/>
      <c r="D41" s="27">
        <v>2</v>
      </c>
      <c r="E41" s="27"/>
      <c r="F41" s="27"/>
      <c r="G41" s="27"/>
      <c r="H41" s="27"/>
      <c r="I41" s="27"/>
      <c r="J41" s="22"/>
      <c r="K41" s="22"/>
      <c r="L41" s="53" t="s">
        <v>90</v>
      </c>
      <c r="M41" s="43" t="s">
        <v>91</v>
      </c>
      <c r="N41" s="339" t="s">
        <v>354</v>
      </c>
      <c r="O41" s="53"/>
      <c r="P41" s="23" t="s">
        <v>305</v>
      </c>
      <c r="Q41" s="53"/>
      <c r="R41" s="32" t="s">
        <v>73</v>
      </c>
      <c r="S41" s="53" t="s">
        <v>327</v>
      </c>
      <c r="T41" s="32" t="s">
        <v>25</v>
      </c>
      <c r="U41" s="32" t="s">
        <v>306</v>
      </c>
      <c r="V41" s="32" t="s">
        <v>307</v>
      </c>
      <c r="W41" s="58" t="s">
        <v>328</v>
      </c>
      <c r="X41" s="27" t="s">
        <v>309</v>
      </c>
      <c r="Y41" s="72" t="s">
        <v>25</v>
      </c>
      <c r="Z41" s="50" t="s">
        <v>25</v>
      </c>
      <c r="AA41" s="74">
        <v>0.05</v>
      </c>
      <c r="AB41" s="32" t="s">
        <v>25</v>
      </c>
      <c r="AC41" s="53"/>
      <c r="AD41" s="53"/>
      <c r="AE41" s="53"/>
      <c r="AF41" s="53"/>
      <c r="AG41" s="53"/>
      <c r="AH41" s="53"/>
      <c r="AI41" s="53"/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1</v>
      </c>
      <c r="AQ41" s="22">
        <v>1</v>
      </c>
      <c r="AR41" s="22">
        <v>1</v>
      </c>
      <c r="AS41" s="126">
        <v>1</v>
      </c>
      <c r="AT41" s="126">
        <v>1</v>
      </c>
      <c r="AU41" s="126">
        <v>1</v>
      </c>
      <c r="AV41" s="126">
        <v>0</v>
      </c>
      <c r="AW41" s="126">
        <v>0</v>
      </c>
      <c r="AX41" s="126">
        <v>0</v>
      </c>
      <c r="AY41" s="126">
        <v>0</v>
      </c>
      <c r="AZ41" s="126">
        <v>0</v>
      </c>
      <c r="BA41" s="126">
        <v>0</v>
      </c>
      <c r="BB41" s="22">
        <v>0</v>
      </c>
    </row>
    <row r="42" ht="34.5" spans="1:54">
      <c r="A42" s="33">
        <v>34</v>
      </c>
      <c r="B42" s="23"/>
      <c r="C42" s="27"/>
      <c r="D42" s="27">
        <v>2</v>
      </c>
      <c r="E42" s="27"/>
      <c r="F42" s="27"/>
      <c r="G42" s="27"/>
      <c r="H42" s="27"/>
      <c r="I42" s="27"/>
      <c r="J42" s="22"/>
      <c r="K42" s="22"/>
      <c r="L42" s="53" t="s">
        <v>97</v>
      </c>
      <c r="M42" s="43" t="s">
        <v>91</v>
      </c>
      <c r="N42" s="339" t="s">
        <v>334</v>
      </c>
      <c r="O42" s="53"/>
      <c r="P42" s="23" t="s">
        <v>305</v>
      </c>
      <c r="Q42" s="53"/>
      <c r="R42" s="32" t="s">
        <v>73</v>
      </c>
      <c r="S42" s="53" t="s">
        <v>327</v>
      </c>
      <c r="T42" s="32" t="s">
        <v>25</v>
      </c>
      <c r="U42" s="32" t="s">
        <v>306</v>
      </c>
      <c r="V42" s="32" t="s">
        <v>307</v>
      </c>
      <c r="W42" s="58" t="s">
        <v>328</v>
      </c>
      <c r="X42" s="27" t="s">
        <v>309</v>
      </c>
      <c r="Y42" s="72" t="s">
        <v>25</v>
      </c>
      <c r="Z42" s="50" t="s">
        <v>25</v>
      </c>
      <c r="AA42" s="74">
        <v>0.05</v>
      </c>
      <c r="AB42" s="32" t="s">
        <v>25</v>
      </c>
      <c r="AC42" s="53"/>
      <c r="AD42" s="53"/>
      <c r="AE42" s="53"/>
      <c r="AF42" s="53"/>
      <c r="AG42" s="53"/>
      <c r="AH42" s="53"/>
      <c r="AI42" s="53"/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126">
        <v>0</v>
      </c>
      <c r="AT42" s="126">
        <v>0</v>
      </c>
      <c r="AU42" s="126">
        <v>0</v>
      </c>
      <c r="AV42" s="126">
        <v>1</v>
      </c>
      <c r="AW42" s="126">
        <v>1</v>
      </c>
      <c r="AX42" s="126">
        <v>1</v>
      </c>
      <c r="AY42" s="126">
        <v>1</v>
      </c>
      <c r="AZ42" s="126">
        <v>1</v>
      </c>
      <c r="BA42" s="126">
        <v>1</v>
      </c>
      <c r="BB42" s="22">
        <v>0</v>
      </c>
    </row>
    <row r="43" s="7" customFormat="1" ht="39.95" customHeight="1" spans="1:54">
      <c r="A43" s="33">
        <v>35</v>
      </c>
      <c r="B43" s="23"/>
      <c r="C43" s="27">
        <v>1</v>
      </c>
      <c r="D43" s="27"/>
      <c r="E43" s="27"/>
      <c r="F43" s="27"/>
      <c r="G43" s="27"/>
      <c r="H43" s="27"/>
      <c r="I43" s="27"/>
      <c r="J43" s="22"/>
      <c r="K43" s="22"/>
      <c r="L43" s="53" t="s">
        <v>355</v>
      </c>
      <c r="M43" s="43" t="s">
        <v>356</v>
      </c>
      <c r="N43" s="339" t="s">
        <v>336</v>
      </c>
      <c r="O43" s="53"/>
      <c r="P43" s="23" t="s">
        <v>305</v>
      </c>
      <c r="Q43" s="53"/>
      <c r="R43" s="32" t="s">
        <v>73</v>
      </c>
      <c r="S43" s="53" t="s">
        <v>327</v>
      </c>
      <c r="T43" s="32" t="s">
        <v>25</v>
      </c>
      <c r="U43" s="32" t="s">
        <v>306</v>
      </c>
      <c r="V43" s="32" t="s">
        <v>307</v>
      </c>
      <c r="W43" s="58" t="s">
        <v>328</v>
      </c>
      <c r="X43" s="27" t="s">
        <v>309</v>
      </c>
      <c r="Y43" s="72" t="s">
        <v>25</v>
      </c>
      <c r="Z43" s="50" t="s">
        <v>25</v>
      </c>
      <c r="AA43" s="74">
        <f>AA61+AA62+AA63+AA115+AA195+AA196+AA198*AJ198</f>
        <v>9.2798</v>
      </c>
      <c r="AB43" s="32" t="s">
        <v>25</v>
      </c>
      <c r="AC43" s="53"/>
      <c r="AD43" s="53"/>
      <c r="AE43" s="53"/>
      <c r="AF43" s="53"/>
      <c r="AG43" s="53"/>
      <c r="AH43" s="53"/>
      <c r="AI43" s="53"/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78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22">
        <v>1</v>
      </c>
    </row>
    <row r="44" ht="39.95" customHeight="1" spans="1:54">
      <c r="A44" s="33">
        <v>36</v>
      </c>
      <c r="B44" s="23"/>
      <c r="C44" s="27">
        <v>1</v>
      </c>
      <c r="D44" s="27"/>
      <c r="E44" s="27"/>
      <c r="F44" s="27"/>
      <c r="G44" s="27"/>
      <c r="H44" s="27"/>
      <c r="I44" s="27"/>
      <c r="J44" s="22"/>
      <c r="K44" s="22"/>
      <c r="L44" s="53" t="s">
        <v>357</v>
      </c>
      <c r="M44" s="43" t="s">
        <v>358</v>
      </c>
      <c r="N44" s="339" t="s">
        <v>326</v>
      </c>
      <c r="O44" s="53"/>
      <c r="P44" s="23" t="s">
        <v>305</v>
      </c>
      <c r="Q44" s="53"/>
      <c r="R44" s="32" t="s">
        <v>73</v>
      </c>
      <c r="S44" s="53" t="s">
        <v>327</v>
      </c>
      <c r="T44" s="32" t="s">
        <v>25</v>
      </c>
      <c r="U44" s="32" t="s">
        <v>306</v>
      </c>
      <c r="V44" s="32" t="s">
        <v>307</v>
      </c>
      <c r="W44" s="58" t="s">
        <v>328</v>
      </c>
      <c r="X44" s="27" t="s">
        <v>309</v>
      </c>
      <c r="Y44" s="72" t="s">
        <v>25</v>
      </c>
      <c r="Z44" s="50" t="s">
        <v>25</v>
      </c>
      <c r="AA44" s="74" t="e">
        <f>AA62+AA63+AA65+AA116+AA196+AA197+AA199*AJ199</f>
        <v>#REF!</v>
      </c>
      <c r="AB44" s="32" t="s">
        <v>25</v>
      </c>
      <c r="AC44" s="53"/>
      <c r="AD44" s="53"/>
      <c r="AE44" s="53"/>
      <c r="AF44" s="53"/>
      <c r="AG44" s="53"/>
      <c r="AH44" s="53"/>
      <c r="AI44" s="53"/>
      <c r="AJ44" s="22">
        <v>1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78">
        <v>0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22">
        <v>0</v>
      </c>
    </row>
    <row r="45" s="1" customFormat="1" ht="39.95" customHeight="1" spans="1:54">
      <c r="A45" s="33">
        <v>37</v>
      </c>
      <c r="B45" s="48"/>
      <c r="C45" s="27">
        <v>1</v>
      </c>
      <c r="D45" s="27"/>
      <c r="E45" s="27"/>
      <c r="F45" s="27"/>
      <c r="G45" s="27"/>
      <c r="H45" s="27"/>
      <c r="I45" s="27"/>
      <c r="J45" s="48"/>
      <c r="K45" s="48"/>
      <c r="L45" s="53" t="s">
        <v>359</v>
      </c>
      <c r="M45" s="43" t="s">
        <v>360</v>
      </c>
      <c r="N45" s="339" t="s">
        <v>331</v>
      </c>
      <c r="O45" s="33"/>
      <c r="P45" s="23" t="s">
        <v>305</v>
      </c>
      <c r="Q45" s="53"/>
      <c r="R45" s="32" t="s">
        <v>73</v>
      </c>
      <c r="S45" s="53" t="s">
        <v>327</v>
      </c>
      <c r="T45" s="32" t="s">
        <v>25</v>
      </c>
      <c r="U45" s="32" t="s">
        <v>306</v>
      </c>
      <c r="V45" s="32" t="s">
        <v>307</v>
      </c>
      <c r="W45" s="58" t="s">
        <v>328</v>
      </c>
      <c r="X45" s="27" t="s">
        <v>309</v>
      </c>
      <c r="Y45" s="72" t="s">
        <v>25</v>
      </c>
      <c r="Z45" s="50" t="s">
        <v>25</v>
      </c>
      <c r="AA45" s="74" t="e">
        <f>AA62+AA63+AA66+AA116+AA196+AA197+AA199*AK199</f>
        <v>#REF!</v>
      </c>
      <c r="AB45" s="32" t="s">
        <v>25</v>
      </c>
      <c r="AC45" s="33"/>
      <c r="AD45" s="33"/>
      <c r="AE45" s="33"/>
      <c r="AF45" s="33"/>
      <c r="AG45" s="70"/>
      <c r="AH45" s="70"/>
      <c r="AI45" s="84"/>
      <c r="AJ45" s="22">
        <v>0</v>
      </c>
      <c r="AK45" s="64">
        <v>1</v>
      </c>
      <c r="AL45" s="64">
        <v>0</v>
      </c>
      <c r="AM45" s="22">
        <v>0</v>
      </c>
      <c r="AN45" s="22">
        <v>0</v>
      </c>
      <c r="AO45" s="22">
        <v>0</v>
      </c>
      <c r="AP45" s="89">
        <v>0</v>
      </c>
      <c r="AQ45" s="89">
        <v>0</v>
      </c>
      <c r="AR45" s="89">
        <v>0</v>
      </c>
      <c r="AS45" s="89">
        <v>0</v>
      </c>
      <c r="AT45" s="89">
        <v>0</v>
      </c>
      <c r="AU45" s="89">
        <v>0</v>
      </c>
      <c r="AV45" s="89">
        <v>0</v>
      </c>
      <c r="AW45" s="89">
        <v>0</v>
      </c>
      <c r="AX45" s="89">
        <v>0</v>
      </c>
      <c r="AY45" s="89">
        <v>0</v>
      </c>
      <c r="AZ45" s="89">
        <v>0</v>
      </c>
      <c r="BA45" s="89">
        <v>0</v>
      </c>
      <c r="BB45" s="22">
        <v>0</v>
      </c>
    </row>
    <row r="46" s="1" customFormat="1" ht="54.95" customHeight="1" spans="1:54">
      <c r="A46" s="33">
        <v>38</v>
      </c>
      <c r="B46" s="48"/>
      <c r="C46" s="27">
        <v>1</v>
      </c>
      <c r="D46" s="27"/>
      <c r="E46" s="27"/>
      <c r="F46" s="27"/>
      <c r="G46" s="27"/>
      <c r="H46" s="27"/>
      <c r="I46" s="27"/>
      <c r="J46" s="48"/>
      <c r="K46" s="48"/>
      <c r="L46" s="53" t="s">
        <v>361</v>
      </c>
      <c r="M46" s="43" t="s">
        <v>362</v>
      </c>
      <c r="N46" s="339" t="s">
        <v>363</v>
      </c>
      <c r="O46" s="33"/>
      <c r="P46" s="23" t="s">
        <v>305</v>
      </c>
      <c r="Q46" s="53"/>
      <c r="R46" s="32" t="s">
        <v>73</v>
      </c>
      <c r="S46" s="53" t="s">
        <v>327</v>
      </c>
      <c r="T46" s="32" t="s">
        <v>25</v>
      </c>
      <c r="U46" s="32" t="s">
        <v>306</v>
      </c>
      <c r="V46" s="32" t="s">
        <v>307</v>
      </c>
      <c r="W46" s="58" t="s">
        <v>328</v>
      </c>
      <c r="X46" s="27" t="s">
        <v>309</v>
      </c>
      <c r="Y46" s="72" t="s">
        <v>25</v>
      </c>
      <c r="Z46" s="50" t="s">
        <v>25</v>
      </c>
      <c r="AA46" s="74">
        <f>AA62+AA63+AA67+AA117+AA196+AA197+AA199*AL199+AA200+AA203+AA204*AL204</f>
        <v>11.7952</v>
      </c>
      <c r="AB46" s="32" t="s">
        <v>25</v>
      </c>
      <c r="AC46" s="33"/>
      <c r="AD46" s="33"/>
      <c r="AE46" s="33"/>
      <c r="AF46" s="33"/>
      <c r="AG46" s="70"/>
      <c r="AH46" s="70"/>
      <c r="AI46" s="84"/>
      <c r="AJ46" s="22">
        <v>0</v>
      </c>
      <c r="AK46" s="64">
        <v>0</v>
      </c>
      <c r="AL46" s="64">
        <v>1</v>
      </c>
      <c r="AM46" s="22">
        <v>0</v>
      </c>
      <c r="AN46" s="22">
        <v>0</v>
      </c>
      <c r="AO46" s="22">
        <v>0</v>
      </c>
      <c r="AP46" s="89">
        <v>0</v>
      </c>
      <c r="AQ46" s="89">
        <v>0</v>
      </c>
      <c r="AR46" s="89">
        <v>0</v>
      </c>
      <c r="AS46" s="89">
        <v>0</v>
      </c>
      <c r="AT46" s="89">
        <v>0</v>
      </c>
      <c r="AU46" s="89">
        <v>0</v>
      </c>
      <c r="AV46" s="89">
        <v>0</v>
      </c>
      <c r="AW46" s="89">
        <v>0</v>
      </c>
      <c r="AX46" s="89">
        <v>0</v>
      </c>
      <c r="AY46" s="89">
        <v>0</v>
      </c>
      <c r="AZ46" s="89">
        <v>0</v>
      </c>
      <c r="BA46" s="89">
        <v>0</v>
      </c>
      <c r="BB46" s="22">
        <v>0</v>
      </c>
    </row>
    <row r="47" s="1" customFormat="1" ht="54.95" customHeight="1" spans="1:54">
      <c r="A47" s="33">
        <v>39</v>
      </c>
      <c r="B47" s="48"/>
      <c r="C47" s="27">
        <v>1</v>
      </c>
      <c r="D47" s="27"/>
      <c r="E47" s="27"/>
      <c r="F47" s="27"/>
      <c r="G47" s="27"/>
      <c r="H47" s="27"/>
      <c r="I47" s="27"/>
      <c r="J47" s="48"/>
      <c r="K47" s="48"/>
      <c r="L47" s="53" t="s">
        <v>364</v>
      </c>
      <c r="M47" s="43" t="s">
        <v>104</v>
      </c>
      <c r="N47" s="339" t="s">
        <v>273</v>
      </c>
      <c r="O47" s="33"/>
      <c r="P47" s="23" t="s">
        <v>305</v>
      </c>
      <c r="Q47" s="53"/>
      <c r="R47" s="32" t="s">
        <v>73</v>
      </c>
      <c r="S47" s="53" t="s">
        <v>327</v>
      </c>
      <c r="T47" s="32" t="s">
        <v>25</v>
      </c>
      <c r="U47" s="32" t="s">
        <v>306</v>
      </c>
      <c r="V47" s="32" t="s">
        <v>307</v>
      </c>
      <c r="W47" s="58" t="s">
        <v>328</v>
      </c>
      <c r="X47" s="27" t="s">
        <v>309</v>
      </c>
      <c r="Y47" s="72" t="s">
        <v>25</v>
      </c>
      <c r="Z47" s="50" t="s">
        <v>25</v>
      </c>
      <c r="AA47" s="74" t="e">
        <f>AA68+AA118+AA196+AA197+AA199</f>
        <v>#REF!</v>
      </c>
      <c r="AB47" s="32" t="s">
        <v>25</v>
      </c>
      <c r="AC47" s="33"/>
      <c r="AD47" s="33"/>
      <c r="AE47" s="33"/>
      <c r="AF47" s="33"/>
      <c r="AG47" s="70"/>
      <c r="AH47" s="70"/>
      <c r="AI47" s="84"/>
      <c r="AJ47" s="22">
        <v>0</v>
      </c>
      <c r="AK47" s="64">
        <v>0</v>
      </c>
      <c r="AL47" s="64">
        <v>0</v>
      </c>
      <c r="AM47" s="64">
        <v>1</v>
      </c>
      <c r="AN47" s="64">
        <v>0</v>
      </c>
      <c r="AO47" s="64">
        <v>0</v>
      </c>
      <c r="AP47" s="89">
        <v>0</v>
      </c>
      <c r="AQ47" s="89">
        <v>0</v>
      </c>
      <c r="AR47" s="89">
        <v>0</v>
      </c>
      <c r="AS47" s="89">
        <v>0</v>
      </c>
      <c r="AT47" s="89">
        <v>0</v>
      </c>
      <c r="AU47" s="89">
        <v>0</v>
      </c>
      <c r="AV47" s="89">
        <v>0</v>
      </c>
      <c r="AW47" s="89">
        <v>0</v>
      </c>
      <c r="AX47" s="89">
        <v>0</v>
      </c>
      <c r="AY47" s="89">
        <v>0</v>
      </c>
      <c r="AZ47" s="89">
        <v>0</v>
      </c>
      <c r="BA47" s="89">
        <v>0</v>
      </c>
      <c r="BB47" s="22">
        <v>0</v>
      </c>
    </row>
    <row r="48" s="1" customFormat="1" ht="57" customHeight="1" spans="1:54">
      <c r="A48" s="33">
        <v>40</v>
      </c>
      <c r="B48" s="48"/>
      <c r="C48" s="27">
        <v>1</v>
      </c>
      <c r="D48" s="27"/>
      <c r="E48" s="27"/>
      <c r="F48" s="27"/>
      <c r="G48" s="27"/>
      <c r="H48" s="27"/>
      <c r="I48" s="27"/>
      <c r="J48" s="48"/>
      <c r="K48" s="48"/>
      <c r="L48" s="53" t="s">
        <v>365</v>
      </c>
      <c r="M48" s="43" t="s">
        <v>366</v>
      </c>
      <c r="N48" s="339" t="s">
        <v>313</v>
      </c>
      <c r="O48" s="33"/>
      <c r="P48" s="23" t="s">
        <v>305</v>
      </c>
      <c r="Q48" s="53"/>
      <c r="R48" s="32" t="s">
        <v>73</v>
      </c>
      <c r="S48" s="53" t="s">
        <v>327</v>
      </c>
      <c r="T48" s="32" t="s">
        <v>25</v>
      </c>
      <c r="U48" s="32" t="s">
        <v>306</v>
      </c>
      <c r="V48" s="32" t="s">
        <v>307</v>
      </c>
      <c r="W48" s="58" t="s">
        <v>328</v>
      </c>
      <c r="X48" s="27" t="s">
        <v>309</v>
      </c>
      <c r="Y48" s="72" t="s">
        <v>25</v>
      </c>
      <c r="Z48" s="50" t="s">
        <v>25</v>
      </c>
      <c r="AA48" s="74">
        <f>AA69+AA119+AA196+AA197+AA199*AN199+AA200+AA203+AA204*AN204</f>
        <v>11.3008</v>
      </c>
      <c r="AB48" s="32" t="s">
        <v>25</v>
      </c>
      <c r="AC48" s="33"/>
      <c r="AD48" s="33"/>
      <c r="AE48" s="33"/>
      <c r="AF48" s="33"/>
      <c r="AG48" s="70"/>
      <c r="AH48" s="70"/>
      <c r="AI48" s="84"/>
      <c r="AJ48" s="22">
        <v>0</v>
      </c>
      <c r="AK48" s="64">
        <v>0</v>
      </c>
      <c r="AL48" s="64">
        <v>0</v>
      </c>
      <c r="AM48" s="64">
        <v>0</v>
      </c>
      <c r="AN48" s="64">
        <v>1</v>
      </c>
      <c r="AO48" s="64">
        <v>0</v>
      </c>
      <c r="AP48" s="89">
        <v>0</v>
      </c>
      <c r="AQ48" s="89">
        <v>0</v>
      </c>
      <c r="AR48" s="89">
        <v>0</v>
      </c>
      <c r="AS48" s="89">
        <v>0</v>
      </c>
      <c r="AT48" s="89">
        <v>0</v>
      </c>
      <c r="AU48" s="89">
        <v>0</v>
      </c>
      <c r="AV48" s="89">
        <v>0</v>
      </c>
      <c r="AW48" s="89">
        <v>0</v>
      </c>
      <c r="AX48" s="89">
        <v>0</v>
      </c>
      <c r="AY48" s="89">
        <v>0</v>
      </c>
      <c r="AZ48" s="89">
        <v>0</v>
      </c>
      <c r="BA48" s="89">
        <v>0</v>
      </c>
      <c r="BB48" s="22">
        <v>0</v>
      </c>
    </row>
    <row r="49" s="1" customFormat="1" ht="39.95" customHeight="1" spans="1:54">
      <c r="A49" s="33">
        <v>41</v>
      </c>
      <c r="B49" s="48"/>
      <c r="C49" s="27">
        <v>1</v>
      </c>
      <c r="D49" s="27"/>
      <c r="E49" s="27"/>
      <c r="F49" s="27"/>
      <c r="G49" s="27"/>
      <c r="H49" s="27"/>
      <c r="I49" s="27"/>
      <c r="J49" s="48"/>
      <c r="K49" s="48"/>
      <c r="L49" s="53" t="s">
        <v>170</v>
      </c>
      <c r="M49" s="43" t="s">
        <v>171</v>
      </c>
      <c r="N49" s="339" t="s">
        <v>332</v>
      </c>
      <c r="O49" s="33"/>
      <c r="P49" s="23" t="s">
        <v>305</v>
      </c>
      <c r="Q49" s="53"/>
      <c r="R49" s="32" t="s">
        <v>73</v>
      </c>
      <c r="S49" s="53" t="s">
        <v>327</v>
      </c>
      <c r="T49" s="32" t="s">
        <v>25</v>
      </c>
      <c r="U49" s="32" t="s">
        <v>306</v>
      </c>
      <c r="V49" s="32" t="s">
        <v>307</v>
      </c>
      <c r="W49" s="58" t="s">
        <v>328</v>
      </c>
      <c r="X49" s="27" t="s">
        <v>309</v>
      </c>
      <c r="Y49" s="72" t="s">
        <v>25</v>
      </c>
      <c r="Z49" s="50" t="s">
        <v>25</v>
      </c>
      <c r="AA49" s="74">
        <v>11.548</v>
      </c>
      <c r="AB49" s="32"/>
      <c r="AC49" s="33"/>
      <c r="AD49" s="33"/>
      <c r="AE49" s="33"/>
      <c r="AF49" s="33"/>
      <c r="AG49" s="70"/>
      <c r="AH49" s="70"/>
      <c r="AI49" s="84"/>
      <c r="AJ49" s="22">
        <v>0</v>
      </c>
      <c r="AK49" s="64">
        <v>0</v>
      </c>
      <c r="AL49" s="64">
        <v>0</v>
      </c>
      <c r="AM49" s="64">
        <v>0</v>
      </c>
      <c r="AN49" s="64">
        <v>0</v>
      </c>
      <c r="AO49" s="64">
        <v>1</v>
      </c>
      <c r="AP49" s="89">
        <v>0</v>
      </c>
      <c r="AQ49" s="89">
        <v>0</v>
      </c>
      <c r="AR49" s="89">
        <v>0</v>
      </c>
      <c r="AS49" s="89">
        <v>0</v>
      </c>
      <c r="AT49" s="89">
        <v>0</v>
      </c>
      <c r="AU49" s="89">
        <v>0</v>
      </c>
      <c r="AV49" s="89">
        <v>0</v>
      </c>
      <c r="AW49" s="89">
        <v>0</v>
      </c>
      <c r="AX49" s="89">
        <v>0</v>
      </c>
      <c r="AY49" s="89">
        <v>0</v>
      </c>
      <c r="AZ49" s="89">
        <v>0</v>
      </c>
      <c r="BA49" s="89">
        <v>0</v>
      </c>
      <c r="BB49" s="22">
        <v>0</v>
      </c>
    </row>
    <row r="50" s="1" customFormat="1" ht="103.5" spans="1:54">
      <c r="A50" s="33">
        <v>42</v>
      </c>
      <c r="B50" s="48"/>
      <c r="C50" s="27">
        <v>1</v>
      </c>
      <c r="D50" s="27"/>
      <c r="E50" s="27"/>
      <c r="F50" s="27"/>
      <c r="G50" s="27"/>
      <c r="H50" s="27"/>
      <c r="I50" s="27"/>
      <c r="J50" s="48"/>
      <c r="K50" s="48"/>
      <c r="L50" s="53" t="s">
        <v>103</v>
      </c>
      <c r="M50" s="43" t="s">
        <v>104</v>
      </c>
      <c r="N50" s="339" t="s">
        <v>316</v>
      </c>
      <c r="O50" s="33"/>
      <c r="P50" s="23" t="s">
        <v>305</v>
      </c>
      <c r="Q50" s="53"/>
      <c r="R50" s="32" t="s">
        <v>73</v>
      </c>
      <c r="S50" s="53" t="s">
        <v>327</v>
      </c>
      <c r="T50" s="32" t="s">
        <v>25</v>
      </c>
      <c r="U50" s="32" t="s">
        <v>306</v>
      </c>
      <c r="V50" s="32" t="s">
        <v>307</v>
      </c>
      <c r="W50" s="58" t="s">
        <v>328</v>
      </c>
      <c r="X50" s="27" t="s">
        <v>309</v>
      </c>
      <c r="Y50" s="72" t="s">
        <v>25</v>
      </c>
      <c r="Z50" s="50" t="s">
        <v>25</v>
      </c>
      <c r="AA50" s="74">
        <f>AA83+AA121+AA199+AA200+AA202</f>
        <v>6.7002</v>
      </c>
      <c r="AB50" s="32" t="s">
        <v>25</v>
      </c>
      <c r="AC50" s="33"/>
      <c r="AD50" s="33"/>
      <c r="AE50" s="33"/>
      <c r="AF50" s="33"/>
      <c r="AG50" s="70"/>
      <c r="AH50" s="70"/>
      <c r="AI50" s="84"/>
      <c r="AJ50" s="22">
        <v>0</v>
      </c>
      <c r="AK50" s="64">
        <v>0</v>
      </c>
      <c r="AL50" s="64">
        <v>0</v>
      </c>
      <c r="AM50" s="64">
        <v>0</v>
      </c>
      <c r="AN50" s="64">
        <v>0</v>
      </c>
      <c r="AO50" s="64">
        <v>0</v>
      </c>
      <c r="AP50" s="89">
        <v>1</v>
      </c>
      <c r="AQ50" s="89">
        <v>0</v>
      </c>
      <c r="AR50" s="89">
        <v>0</v>
      </c>
      <c r="AS50" s="89">
        <v>0</v>
      </c>
      <c r="AT50" s="89">
        <v>0</v>
      </c>
      <c r="AU50" s="89">
        <v>0</v>
      </c>
      <c r="AV50" s="89">
        <v>0</v>
      </c>
      <c r="AW50" s="89">
        <v>0</v>
      </c>
      <c r="AX50" s="89">
        <v>0</v>
      </c>
      <c r="AY50" s="89">
        <v>0</v>
      </c>
      <c r="AZ50" s="89">
        <v>0</v>
      </c>
      <c r="BA50" s="89">
        <v>0</v>
      </c>
      <c r="BB50" s="22">
        <v>0</v>
      </c>
    </row>
    <row r="51" s="1" customFormat="1" ht="103.5" spans="1:54">
      <c r="A51" s="33">
        <v>43</v>
      </c>
      <c r="B51" s="48"/>
      <c r="C51" s="27">
        <v>1</v>
      </c>
      <c r="D51" s="27"/>
      <c r="E51" s="27"/>
      <c r="F51" s="27"/>
      <c r="G51" s="27"/>
      <c r="H51" s="27"/>
      <c r="I51" s="27"/>
      <c r="J51" s="48"/>
      <c r="K51" s="48"/>
      <c r="L51" s="53" t="s">
        <v>215</v>
      </c>
      <c r="M51" s="43" t="s">
        <v>104</v>
      </c>
      <c r="N51" s="339" t="s">
        <v>316</v>
      </c>
      <c r="O51" s="33"/>
      <c r="P51" s="23" t="s">
        <v>305</v>
      </c>
      <c r="Q51" s="53"/>
      <c r="R51" s="32" t="s">
        <v>73</v>
      </c>
      <c r="S51" s="53" t="s">
        <v>327</v>
      </c>
      <c r="T51" s="32" t="s">
        <v>25</v>
      </c>
      <c r="U51" s="32" t="s">
        <v>306</v>
      </c>
      <c r="V51" s="32" t="s">
        <v>307</v>
      </c>
      <c r="W51" s="58" t="s">
        <v>328</v>
      </c>
      <c r="X51" s="27" t="s">
        <v>309</v>
      </c>
      <c r="Y51" s="72" t="s">
        <v>25</v>
      </c>
      <c r="Z51" s="50" t="s">
        <v>25</v>
      </c>
      <c r="AA51" s="74" t="e">
        <f>AA84+AA122+AA200+AA201+AA203</f>
        <v>#REF!</v>
      </c>
      <c r="AB51" s="32" t="s">
        <v>25</v>
      </c>
      <c r="AC51" s="33"/>
      <c r="AD51" s="33"/>
      <c r="AE51" s="33"/>
      <c r="AF51" s="33"/>
      <c r="AG51" s="70"/>
      <c r="AH51" s="70"/>
      <c r="AI51" s="84"/>
      <c r="AJ51" s="22">
        <v>0</v>
      </c>
      <c r="AK51" s="64">
        <v>0</v>
      </c>
      <c r="AL51" s="64">
        <v>0</v>
      </c>
      <c r="AM51" s="64">
        <v>0</v>
      </c>
      <c r="AN51" s="64">
        <v>0</v>
      </c>
      <c r="AO51" s="64">
        <v>0</v>
      </c>
      <c r="AP51" s="89">
        <v>0</v>
      </c>
      <c r="AQ51" s="89">
        <v>1</v>
      </c>
      <c r="AR51" s="89">
        <v>0</v>
      </c>
      <c r="AS51" s="89">
        <v>0</v>
      </c>
      <c r="AT51" s="89">
        <v>0</v>
      </c>
      <c r="AU51" s="89">
        <v>0</v>
      </c>
      <c r="AV51" s="89">
        <v>0</v>
      </c>
      <c r="AW51" s="89">
        <v>0</v>
      </c>
      <c r="AX51" s="89">
        <v>0</v>
      </c>
      <c r="AY51" s="89">
        <v>0</v>
      </c>
      <c r="AZ51" s="89">
        <v>0</v>
      </c>
      <c r="BA51" s="89">
        <v>0</v>
      </c>
      <c r="BB51" s="22">
        <v>0</v>
      </c>
    </row>
    <row r="52" s="1" customFormat="1" ht="103.5" spans="1:54">
      <c r="A52" s="33">
        <v>44</v>
      </c>
      <c r="B52" s="48"/>
      <c r="C52" s="27">
        <v>1</v>
      </c>
      <c r="D52" s="27"/>
      <c r="E52" s="27"/>
      <c r="F52" s="27"/>
      <c r="G52" s="27"/>
      <c r="H52" s="27"/>
      <c r="I52" s="27"/>
      <c r="J52" s="48"/>
      <c r="K52" s="48"/>
      <c r="L52" s="53" t="s">
        <v>112</v>
      </c>
      <c r="M52" s="43" t="s">
        <v>104</v>
      </c>
      <c r="N52" s="339" t="s">
        <v>317</v>
      </c>
      <c r="O52" s="33"/>
      <c r="P52" s="23" t="s">
        <v>305</v>
      </c>
      <c r="Q52" s="53"/>
      <c r="R52" s="32" t="s">
        <v>73</v>
      </c>
      <c r="S52" s="53" t="s">
        <v>327</v>
      </c>
      <c r="T52" s="32" t="s">
        <v>25</v>
      </c>
      <c r="U52" s="32" t="s">
        <v>306</v>
      </c>
      <c r="V52" s="32" t="s">
        <v>307</v>
      </c>
      <c r="W52" s="58" t="s">
        <v>328</v>
      </c>
      <c r="X52" s="27" t="s">
        <v>309</v>
      </c>
      <c r="Y52" s="72" t="s">
        <v>25</v>
      </c>
      <c r="Z52" s="50" t="s">
        <v>25</v>
      </c>
      <c r="AA52" s="74" t="e">
        <f>AA84+AA122+AA200+AA201+AA203</f>
        <v>#REF!</v>
      </c>
      <c r="AB52" s="32" t="s">
        <v>25</v>
      </c>
      <c r="AC52" s="33"/>
      <c r="AD52" s="33"/>
      <c r="AE52" s="33"/>
      <c r="AF52" s="33"/>
      <c r="AG52" s="70"/>
      <c r="AH52" s="70"/>
      <c r="AI52" s="84"/>
      <c r="AJ52" s="22">
        <v>0</v>
      </c>
      <c r="AK52" s="64">
        <v>0</v>
      </c>
      <c r="AL52" s="64">
        <v>0</v>
      </c>
      <c r="AM52" s="64">
        <v>0</v>
      </c>
      <c r="AN52" s="64">
        <v>0</v>
      </c>
      <c r="AO52" s="64">
        <v>0</v>
      </c>
      <c r="AP52" s="89">
        <v>0</v>
      </c>
      <c r="AQ52" s="89">
        <v>0</v>
      </c>
      <c r="AR52" s="89">
        <v>1</v>
      </c>
      <c r="AS52" s="89">
        <v>0</v>
      </c>
      <c r="AT52" s="89">
        <v>0</v>
      </c>
      <c r="AU52" s="89">
        <v>0</v>
      </c>
      <c r="AV52" s="89">
        <v>0</v>
      </c>
      <c r="AW52" s="89">
        <v>0</v>
      </c>
      <c r="AX52" s="89">
        <v>0</v>
      </c>
      <c r="AY52" s="89">
        <v>0</v>
      </c>
      <c r="AZ52" s="89">
        <v>0</v>
      </c>
      <c r="BA52" s="89">
        <v>0</v>
      </c>
      <c r="BB52" s="22">
        <v>0</v>
      </c>
    </row>
    <row r="53" s="1" customFormat="1" ht="86.25" spans="1:54">
      <c r="A53" s="33">
        <v>45</v>
      </c>
      <c r="B53" s="48"/>
      <c r="C53" s="27">
        <v>1</v>
      </c>
      <c r="D53" s="27"/>
      <c r="E53" s="27"/>
      <c r="F53" s="27"/>
      <c r="G53" s="27"/>
      <c r="H53" s="27"/>
      <c r="I53" s="27"/>
      <c r="J53" s="48"/>
      <c r="K53" s="48"/>
      <c r="L53" s="53" t="s">
        <v>115</v>
      </c>
      <c r="M53" s="43" t="s">
        <v>116</v>
      </c>
      <c r="N53" s="339" t="s">
        <v>318</v>
      </c>
      <c r="O53" s="33"/>
      <c r="P53" s="23" t="s">
        <v>305</v>
      </c>
      <c r="Q53" s="53"/>
      <c r="R53" s="32" t="s">
        <v>73</v>
      </c>
      <c r="S53" s="53" t="s">
        <v>327</v>
      </c>
      <c r="T53" s="32" t="s">
        <v>25</v>
      </c>
      <c r="U53" s="32" t="s">
        <v>306</v>
      </c>
      <c r="V53" s="32" t="s">
        <v>307</v>
      </c>
      <c r="W53" s="58" t="s">
        <v>328</v>
      </c>
      <c r="X53" s="27" t="s">
        <v>309</v>
      </c>
      <c r="Y53" s="72" t="s">
        <v>25</v>
      </c>
      <c r="Z53" s="50" t="s">
        <v>25</v>
      </c>
      <c r="AA53" s="74">
        <f>AA85+AA123+AA201+AA202+AA204</f>
        <v>6.4539</v>
      </c>
      <c r="AB53" s="32" t="s">
        <v>25</v>
      </c>
      <c r="AC53" s="33"/>
      <c r="AD53" s="33"/>
      <c r="AE53" s="33"/>
      <c r="AF53" s="33"/>
      <c r="AG53" s="70"/>
      <c r="AH53" s="70"/>
      <c r="AI53" s="84"/>
      <c r="AJ53" s="22">
        <v>0</v>
      </c>
      <c r="AK53" s="64">
        <v>0</v>
      </c>
      <c r="AL53" s="64">
        <v>0</v>
      </c>
      <c r="AM53" s="64">
        <v>0</v>
      </c>
      <c r="AN53" s="64">
        <v>0</v>
      </c>
      <c r="AO53" s="64">
        <v>0</v>
      </c>
      <c r="AP53" s="89">
        <v>0</v>
      </c>
      <c r="AQ53" s="89">
        <v>0</v>
      </c>
      <c r="AR53" s="89">
        <v>0</v>
      </c>
      <c r="AS53" s="89">
        <v>1</v>
      </c>
      <c r="AT53" s="89">
        <v>0</v>
      </c>
      <c r="AU53" s="89">
        <v>0</v>
      </c>
      <c r="AV53" s="89">
        <v>0</v>
      </c>
      <c r="AW53" s="89">
        <v>0</v>
      </c>
      <c r="AX53" s="89">
        <v>0</v>
      </c>
      <c r="AY53" s="89">
        <v>0</v>
      </c>
      <c r="AZ53" s="89">
        <v>0</v>
      </c>
      <c r="BA53" s="89">
        <v>0</v>
      </c>
      <c r="BB53" s="22">
        <v>0</v>
      </c>
    </row>
    <row r="54" s="1" customFormat="1" ht="86.25" spans="1:54">
      <c r="A54" s="33">
        <v>46</v>
      </c>
      <c r="B54" s="48"/>
      <c r="C54" s="27">
        <v>1</v>
      </c>
      <c r="D54" s="27"/>
      <c r="E54" s="27"/>
      <c r="F54" s="27"/>
      <c r="G54" s="27"/>
      <c r="H54" s="27"/>
      <c r="I54" s="27"/>
      <c r="J54" s="48"/>
      <c r="K54" s="48"/>
      <c r="L54" s="53" t="s">
        <v>217</v>
      </c>
      <c r="M54" s="43" t="s">
        <v>116</v>
      </c>
      <c r="N54" s="339" t="s">
        <v>318</v>
      </c>
      <c r="O54" s="33"/>
      <c r="P54" s="23" t="s">
        <v>305</v>
      </c>
      <c r="Q54" s="53"/>
      <c r="R54" s="32" t="s">
        <v>73</v>
      </c>
      <c r="S54" s="53" t="s">
        <v>327</v>
      </c>
      <c r="T54" s="32" t="s">
        <v>25</v>
      </c>
      <c r="U54" s="32" t="s">
        <v>306</v>
      </c>
      <c r="V54" s="32" t="s">
        <v>307</v>
      </c>
      <c r="W54" s="58" t="s">
        <v>328</v>
      </c>
      <c r="X54" s="27" t="s">
        <v>309</v>
      </c>
      <c r="Y54" s="72" t="s">
        <v>25</v>
      </c>
      <c r="Z54" s="50" t="s">
        <v>25</v>
      </c>
      <c r="AA54" s="74" t="e">
        <f>AA86+AA124+AA202+AA203+AA206</f>
        <v>#REF!</v>
      </c>
      <c r="AB54" s="32" t="s">
        <v>25</v>
      </c>
      <c r="AC54" s="33"/>
      <c r="AD54" s="33"/>
      <c r="AE54" s="33"/>
      <c r="AF54" s="33"/>
      <c r="AG54" s="70"/>
      <c r="AH54" s="70"/>
      <c r="AI54" s="84"/>
      <c r="AJ54" s="22">
        <v>0</v>
      </c>
      <c r="AK54" s="64">
        <v>0</v>
      </c>
      <c r="AL54" s="64">
        <v>0</v>
      </c>
      <c r="AM54" s="64">
        <v>0</v>
      </c>
      <c r="AN54" s="64">
        <v>0</v>
      </c>
      <c r="AO54" s="64">
        <v>0</v>
      </c>
      <c r="AP54" s="89">
        <v>0</v>
      </c>
      <c r="AQ54" s="89">
        <v>0</v>
      </c>
      <c r="AR54" s="89">
        <v>0</v>
      </c>
      <c r="AS54" s="89">
        <v>0</v>
      </c>
      <c r="AT54" s="89">
        <v>1</v>
      </c>
      <c r="AU54" s="89">
        <v>0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22">
        <v>0</v>
      </c>
    </row>
    <row r="55" s="1" customFormat="1" ht="86.25" spans="1:54">
      <c r="A55" s="33">
        <v>47</v>
      </c>
      <c r="B55" s="48"/>
      <c r="C55" s="27">
        <v>1</v>
      </c>
      <c r="D55" s="27"/>
      <c r="E55" s="27"/>
      <c r="F55" s="27"/>
      <c r="G55" s="27"/>
      <c r="H55" s="27"/>
      <c r="I55" s="27"/>
      <c r="J55" s="48"/>
      <c r="K55" s="48"/>
      <c r="L55" s="53" t="s">
        <v>120</v>
      </c>
      <c r="M55" s="43" t="s">
        <v>116</v>
      </c>
      <c r="N55" s="339" t="s">
        <v>319</v>
      </c>
      <c r="O55" s="33"/>
      <c r="P55" s="23" t="s">
        <v>305</v>
      </c>
      <c r="Q55" s="53"/>
      <c r="R55" s="32" t="s">
        <v>73</v>
      </c>
      <c r="S55" s="53" t="s">
        <v>327</v>
      </c>
      <c r="T55" s="32" t="s">
        <v>25</v>
      </c>
      <c r="U55" s="32" t="s">
        <v>306</v>
      </c>
      <c r="V55" s="32" t="s">
        <v>307</v>
      </c>
      <c r="W55" s="58" t="s">
        <v>328</v>
      </c>
      <c r="X55" s="27" t="s">
        <v>309</v>
      </c>
      <c r="Y55" s="72" t="s">
        <v>25</v>
      </c>
      <c r="Z55" s="50" t="s">
        <v>25</v>
      </c>
      <c r="AA55" s="74" t="e">
        <f>AA86+AA124+AA202+AA203+AA206</f>
        <v>#REF!</v>
      </c>
      <c r="AB55" s="32" t="s">
        <v>25</v>
      </c>
      <c r="AC55" s="33"/>
      <c r="AD55" s="33"/>
      <c r="AE55" s="33"/>
      <c r="AF55" s="33"/>
      <c r="AG55" s="70"/>
      <c r="AH55" s="70"/>
      <c r="AI55" s="84"/>
      <c r="AJ55" s="22">
        <v>0</v>
      </c>
      <c r="AK55" s="64">
        <v>0</v>
      </c>
      <c r="AL55" s="64">
        <v>0</v>
      </c>
      <c r="AM55" s="64">
        <v>0</v>
      </c>
      <c r="AN55" s="64">
        <v>0</v>
      </c>
      <c r="AO55" s="64">
        <v>0</v>
      </c>
      <c r="AP55" s="89">
        <v>0</v>
      </c>
      <c r="AQ55" s="89">
        <v>0</v>
      </c>
      <c r="AR55" s="89">
        <v>0</v>
      </c>
      <c r="AS55" s="89">
        <v>0</v>
      </c>
      <c r="AT55" s="89">
        <v>0</v>
      </c>
      <c r="AU55" s="89">
        <v>1</v>
      </c>
      <c r="AV55" s="89">
        <v>0</v>
      </c>
      <c r="AW55" s="89">
        <v>0</v>
      </c>
      <c r="AX55" s="89">
        <v>0</v>
      </c>
      <c r="AY55" s="89">
        <v>0</v>
      </c>
      <c r="AZ55" s="89">
        <v>0</v>
      </c>
      <c r="BA55" s="89">
        <v>0</v>
      </c>
      <c r="BB55" s="22">
        <v>0</v>
      </c>
    </row>
    <row r="56" s="1" customFormat="1" ht="103.5" spans="1:54">
      <c r="A56" s="33">
        <v>48</v>
      </c>
      <c r="B56" s="48"/>
      <c r="C56" s="27">
        <v>1</v>
      </c>
      <c r="D56" s="27"/>
      <c r="E56" s="27"/>
      <c r="F56" s="27"/>
      <c r="G56" s="27"/>
      <c r="H56" s="27"/>
      <c r="I56" s="27"/>
      <c r="J56" s="48"/>
      <c r="K56" s="48"/>
      <c r="L56" s="53" t="s">
        <v>125</v>
      </c>
      <c r="M56" s="43" t="s">
        <v>104</v>
      </c>
      <c r="N56" s="339" t="s">
        <v>320</v>
      </c>
      <c r="O56" s="33"/>
      <c r="P56" s="23" t="s">
        <v>305</v>
      </c>
      <c r="Q56" s="53"/>
      <c r="R56" s="32" t="s">
        <v>73</v>
      </c>
      <c r="S56" s="53" t="s">
        <v>327</v>
      </c>
      <c r="T56" s="32" t="s">
        <v>25</v>
      </c>
      <c r="U56" s="32" t="s">
        <v>306</v>
      </c>
      <c r="V56" s="32" t="s">
        <v>307</v>
      </c>
      <c r="W56" s="58" t="s">
        <v>328</v>
      </c>
      <c r="X56" s="27" t="s">
        <v>309</v>
      </c>
      <c r="Y56" s="72" t="s">
        <v>25</v>
      </c>
      <c r="Z56" s="50" t="s">
        <v>25</v>
      </c>
      <c r="AA56" s="74">
        <f>AA87+AA125+AA203+AA204+AA207</f>
        <v>6.5971</v>
      </c>
      <c r="AB56" s="32" t="s">
        <v>25</v>
      </c>
      <c r="AC56" s="33"/>
      <c r="AD56" s="33"/>
      <c r="AE56" s="33"/>
      <c r="AF56" s="33"/>
      <c r="AG56" s="70"/>
      <c r="AH56" s="70"/>
      <c r="AI56" s="84"/>
      <c r="AJ56" s="22">
        <v>0</v>
      </c>
      <c r="AK56" s="64">
        <v>0</v>
      </c>
      <c r="AL56" s="64">
        <v>0</v>
      </c>
      <c r="AM56" s="64">
        <v>0</v>
      </c>
      <c r="AN56" s="64">
        <v>0</v>
      </c>
      <c r="AO56" s="64">
        <v>0</v>
      </c>
      <c r="AP56" s="89">
        <v>0</v>
      </c>
      <c r="AQ56" s="89">
        <v>0</v>
      </c>
      <c r="AR56" s="89">
        <v>0</v>
      </c>
      <c r="AS56" s="89">
        <v>0</v>
      </c>
      <c r="AT56" s="89">
        <v>0</v>
      </c>
      <c r="AU56" s="89">
        <v>0</v>
      </c>
      <c r="AV56" s="89">
        <v>1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22">
        <v>0</v>
      </c>
    </row>
    <row r="57" s="1" customFormat="1" ht="103.5" spans="1:54">
      <c r="A57" s="33">
        <v>49</v>
      </c>
      <c r="B57" s="48"/>
      <c r="C57" s="27">
        <v>1</v>
      </c>
      <c r="D57" s="27"/>
      <c r="E57" s="27"/>
      <c r="F57" s="27"/>
      <c r="G57" s="27"/>
      <c r="H57" s="27"/>
      <c r="I57" s="27"/>
      <c r="J57" s="48"/>
      <c r="K57" s="48"/>
      <c r="L57" s="53" t="s">
        <v>218</v>
      </c>
      <c r="M57" s="43" t="s">
        <v>104</v>
      </c>
      <c r="N57" s="339" t="s">
        <v>320</v>
      </c>
      <c r="O57" s="33"/>
      <c r="P57" s="23" t="s">
        <v>305</v>
      </c>
      <c r="Q57" s="53"/>
      <c r="R57" s="32" t="s">
        <v>73</v>
      </c>
      <c r="S57" s="53" t="s">
        <v>327</v>
      </c>
      <c r="T57" s="32" t="s">
        <v>25</v>
      </c>
      <c r="U57" s="32" t="s">
        <v>306</v>
      </c>
      <c r="V57" s="32" t="s">
        <v>307</v>
      </c>
      <c r="W57" s="58" t="s">
        <v>328</v>
      </c>
      <c r="X57" s="27" t="s">
        <v>309</v>
      </c>
      <c r="Y57" s="72" t="s">
        <v>25</v>
      </c>
      <c r="Z57" s="50" t="s">
        <v>25</v>
      </c>
      <c r="AA57" s="74" t="e">
        <f>AA88+AA126+AA204+AA206+AA208</f>
        <v>#REF!</v>
      </c>
      <c r="AB57" s="32" t="s">
        <v>25</v>
      </c>
      <c r="AC57" s="33"/>
      <c r="AD57" s="33"/>
      <c r="AE57" s="33"/>
      <c r="AF57" s="33"/>
      <c r="AG57" s="70"/>
      <c r="AH57" s="70"/>
      <c r="AI57" s="84"/>
      <c r="AJ57" s="22">
        <v>0</v>
      </c>
      <c r="AK57" s="64">
        <v>0</v>
      </c>
      <c r="AL57" s="64">
        <v>0</v>
      </c>
      <c r="AM57" s="64">
        <v>0</v>
      </c>
      <c r="AN57" s="64">
        <v>0</v>
      </c>
      <c r="AO57" s="64">
        <v>0</v>
      </c>
      <c r="AP57" s="89">
        <v>0</v>
      </c>
      <c r="AQ57" s="89">
        <v>0</v>
      </c>
      <c r="AR57" s="89">
        <v>0</v>
      </c>
      <c r="AS57" s="89">
        <v>0</v>
      </c>
      <c r="AT57" s="89">
        <v>0</v>
      </c>
      <c r="AU57" s="89">
        <v>0</v>
      </c>
      <c r="AV57" s="89">
        <v>0</v>
      </c>
      <c r="AW57" s="89">
        <v>1</v>
      </c>
      <c r="AX57" s="89">
        <v>0</v>
      </c>
      <c r="AY57" s="89">
        <v>0</v>
      </c>
      <c r="AZ57" s="89">
        <v>0</v>
      </c>
      <c r="BA57" s="89">
        <v>0</v>
      </c>
      <c r="BB57" s="22">
        <v>0</v>
      </c>
    </row>
    <row r="58" s="1" customFormat="1" ht="103.5" spans="1:54">
      <c r="A58" s="33">
        <v>50</v>
      </c>
      <c r="B58" s="48"/>
      <c r="C58" s="27">
        <v>1</v>
      </c>
      <c r="D58" s="27"/>
      <c r="E58" s="27"/>
      <c r="F58" s="27"/>
      <c r="G58" s="27"/>
      <c r="H58" s="27"/>
      <c r="I58" s="27"/>
      <c r="J58" s="48"/>
      <c r="K58" s="48"/>
      <c r="L58" s="53" t="s">
        <v>127</v>
      </c>
      <c r="M58" s="43" t="s">
        <v>104</v>
      </c>
      <c r="N58" s="339" t="s">
        <v>321</v>
      </c>
      <c r="O58" s="33"/>
      <c r="P58" s="23" t="s">
        <v>305</v>
      </c>
      <c r="Q58" s="53"/>
      <c r="R58" s="32" t="s">
        <v>73</v>
      </c>
      <c r="S58" s="53" t="s">
        <v>327</v>
      </c>
      <c r="T58" s="32" t="s">
        <v>25</v>
      </c>
      <c r="U58" s="32" t="s">
        <v>306</v>
      </c>
      <c r="V58" s="32" t="s">
        <v>307</v>
      </c>
      <c r="W58" s="58" t="s">
        <v>328</v>
      </c>
      <c r="X58" s="27" t="s">
        <v>309</v>
      </c>
      <c r="Y58" s="72" t="s">
        <v>25</v>
      </c>
      <c r="Z58" s="50" t="s">
        <v>25</v>
      </c>
      <c r="AA58" s="74" t="e">
        <f>AA88+AA126+AA204+AA206+AA208</f>
        <v>#REF!</v>
      </c>
      <c r="AB58" s="32" t="s">
        <v>25</v>
      </c>
      <c r="AC58" s="33"/>
      <c r="AD58" s="33"/>
      <c r="AE58" s="33"/>
      <c r="AF58" s="33"/>
      <c r="AG58" s="70"/>
      <c r="AH58" s="70"/>
      <c r="AI58" s="84"/>
      <c r="AJ58" s="22">
        <v>0</v>
      </c>
      <c r="AK58" s="64">
        <v>0</v>
      </c>
      <c r="AL58" s="64">
        <v>0</v>
      </c>
      <c r="AM58" s="64">
        <v>0</v>
      </c>
      <c r="AN58" s="64">
        <v>0</v>
      </c>
      <c r="AO58" s="64">
        <v>0</v>
      </c>
      <c r="AP58" s="89">
        <v>0</v>
      </c>
      <c r="AQ58" s="89">
        <v>0</v>
      </c>
      <c r="AR58" s="89">
        <v>0</v>
      </c>
      <c r="AS58" s="89">
        <v>0</v>
      </c>
      <c r="AT58" s="89">
        <v>0</v>
      </c>
      <c r="AU58" s="89">
        <v>0</v>
      </c>
      <c r="AV58" s="89">
        <v>0</v>
      </c>
      <c r="AW58" s="89">
        <v>0</v>
      </c>
      <c r="AX58" s="89">
        <v>1</v>
      </c>
      <c r="AY58" s="89">
        <v>0</v>
      </c>
      <c r="AZ58" s="89">
        <v>0</v>
      </c>
      <c r="BA58" s="89">
        <v>0</v>
      </c>
      <c r="BB58" s="22">
        <v>0</v>
      </c>
    </row>
    <row r="59" s="1" customFormat="1" ht="86.25" spans="1:54">
      <c r="A59" s="33">
        <v>51</v>
      </c>
      <c r="B59" s="48"/>
      <c r="C59" s="27">
        <v>1</v>
      </c>
      <c r="D59" s="27"/>
      <c r="E59" s="27"/>
      <c r="F59" s="27"/>
      <c r="G59" s="27"/>
      <c r="H59" s="27"/>
      <c r="I59" s="27"/>
      <c r="J59" s="48"/>
      <c r="K59" s="48"/>
      <c r="L59" s="53" t="s">
        <v>129</v>
      </c>
      <c r="M59" s="43" t="s">
        <v>116</v>
      </c>
      <c r="N59" s="339" t="s">
        <v>322</v>
      </c>
      <c r="O59" s="33"/>
      <c r="P59" s="23" t="s">
        <v>305</v>
      </c>
      <c r="Q59" s="53"/>
      <c r="R59" s="32" t="s">
        <v>73</v>
      </c>
      <c r="S59" s="53" t="s">
        <v>327</v>
      </c>
      <c r="T59" s="32" t="s">
        <v>25</v>
      </c>
      <c r="U59" s="32" t="s">
        <v>306</v>
      </c>
      <c r="V59" s="32" t="s">
        <v>307</v>
      </c>
      <c r="W59" s="58" t="s">
        <v>328</v>
      </c>
      <c r="X59" s="27" t="s">
        <v>309</v>
      </c>
      <c r="Y59" s="72" t="s">
        <v>25</v>
      </c>
      <c r="Z59" s="50" t="s">
        <v>25</v>
      </c>
      <c r="AA59" s="74">
        <f>AA89+AA127+AA206+AA207+AA209</f>
        <v>11.5957</v>
      </c>
      <c r="AB59" s="32" t="s">
        <v>25</v>
      </c>
      <c r="AC59" s="33"/>
      <c r="AD59" s="33"/>
      <c r="AE59" s="33"/>
      <c r="AF59" s="33"/>
      <c r="AG59" s="70"/>
      <c r="AH59" s="70"/>
      <c r="AI59" s="84"/>
      <c r="AJ59" s="22">
        <v>0</v>
      </c>
      <c r="AK59" s="64">
        <v>0</v>
      </c>
      <c r="AL59" s="64">
        <v>0</v>
      </c>
      <c r="AM59" s="64">
        <v>0</v>
      </c>
      <c r="AN59" s="64">
        <v>0</v>
      </c>
      <c r="AO59" s="64">
        <v>0</v>
      </c>
      <c r="AP59" s="89">
        <v>0</v>
      </c>
      <c r="AQ59" s="89">
        <v>0</v>
      </c>
      <c r="AR59" s="89">
        <v>0</v>
      </c>
      <c r="AS59" s="89">
        <v>0</v>
      </c>
      <c r="AT59" s="89">
        <v>0</v>
      </c>
      <c r="AU59" s="89">
        <v>0</v>
      </c>
      <c r="AV59" s="89">
        <v>0</v>
      </c>
      <c r="AW59" s="89">
        <v>0</v>
      </c>
      <c r="AX59" s="89">
        <v>0</v>
      </c>
      <c r="AY59" s="89">
        <v>1</v>
      </c>
      <c r="AZ59" s="89">
        <v>0</v>
      </c>
      <c r="BA59" s="89">
        <v>0</v>
      </c>
      <c r="BB59" s="22">
        <v>0</v>
      </c>
    </row>
    <row r="60" s="1" customFormat="1" ht="86.25" spans="1:54">
      <c r="A60" s="33">
        <v>52</v>
      </c>
      <c r="B60" s="48"/>
      <c r="C60" s="27">
        <v>1</v>
      </c>
      <c r="D60" s="27"/>
      <c r="E60" s="27"/>
      <c r="F60" s="27"/>
      <c r="G60" s="27"/>
      <c r="H60" s="27"/>
      <c r="I60" s="27"/>
      <c r="J60" s="48"/>
      <c r="K60" s="48"/>
      <c r="L60" s="53" t="s">
        <v>219</v>
      </c>
      <c r="M60" s="43" t="s">
        <v>116</v>
      </c>
      <c r="N60" s="339" t="s">
        <v>322</v>
      </c>
      <c r="O60" s="33"/>
      <c r="P60" s="23" t="s">
        <v>305</v>
      </c>
      <c r="Q60" s="53"/>
      <c r="R60" s="32" t="s">
        <v>73</v>
      </c>
      <c r="S60" s="53" t="s">
        <v>327</v>
      </c>
      <c r="T60" s="32" t="s">
        <v>25</v>
      </c>
      <c r="U60" s="32" t="s">
        <v>306</v>
      </c>
      <c r="V60" s="32" t="s">
        <v>307</v>
      </c>
      <c r="W60" s="58" t="s">
        <v>328</v>
      </c>
      <c r="X60" s="27" t="s">
        <v>309</v>
      </c>
      <c r="Y60" s="72" t="s">
        <v>25</v>
      </c>
      <c r="Z60" s="50" t="s">
        <v>25</v>
      </c>
      <c r="AA60" s="74">
        <f>AA90+AA128+AA207+AA208+AA210</f>
        <v>9.1705</v>
      </c>
      <c r="AB60" s="32" t="s">
        <v>25</v>
      </c>
      <c r="AC60" s="33"/>
      <c r="AD60" s="33"/>
      <c r="AE60" s="33"/>
      <c r="AF60" s="33"/>
      <c r="AG60" s="70"/>
      <c r="AH60" s="70"/>
      <c r="AI60" s="84"/>
      <c r="AJ60" s="22">
        <v>0</v>
      </c>
      <c r="AK60" s="64">
        <v>0</v>
      </c>
      <c r="AL60" s="64">
        <v>0</v>
      </c>
      <c r="AM60" s="64">
        <v>0</v>
      </c>
      <c r="AN60" s="64">
        <v>0</v>
      </c>
      <c r="AO60" s="64">
        <v>0</v>
      </c>
      <c r="AP60" s="89">
        <v>0</v>
      </c>
      <c r="AQ60" s="89">
        <v>0</v>
      </c>
      <c r="AR60" s="89">
        <v>0</v>
      </c>
      <c r="AS60" s="89">
        <v>0</v>
      </c>
      <c r="AT60" s="89">
        <v>0</v>
      </c>
      <c r="AU60" s="89">
        <v>0</v>
      </c>
      <c r="AV60" s="89">
        <v>0</v>
      </c>
      <c r="AW60" s="89">
        <v>0</v>
      </c>
      <c r="AX60" s="89">
        <v>0</v>
      </c>
      <c r="AY60" s="89">
        <v>0</v>
      </c>
      <c r="AZ60" s="89">
        <v>1</v>
      </c>
      <c r="BA60" s="89">
        <v>0</v>
      </c>
      <c r="BB60" s="22">
        <v>0</v>
      </c>
    </row>
    <row r="61" s="1" customFormat="1" ht="86.25" spans="1:54">
      <c r="A61" s="33">
        <v>53</v>
      </c>
      <c r="B61" s="48"/>
      <c r="C61" s="27">
        <v>1</v>
      </c>
      <c r="D61" s="27"/>
      <c r="E61" s="27"/>
      <c r="F61" s="27"/>
      <c r="G61" s="27"/>
      <c r="H61" s="27"/>
      <c r="I61" s="27"/>
      <c r="J61" s="48"/>
      <c r="K61" s="48"/>
      <c r="L61" s="53" t="s">
        <v>132</v>
      </c>
      <c r="M61" s="43" t="s">
        <v>116</v>
      </c>
      <c r="N61" s="339" t="s">
        <v>323</v>
      </c>
      <c r="O61" s="33"/>
      <c r="P61" s="23" t="s">
        <v>305</v>
      </c>
      <c r="Q61" s="53"/>
      <c r="R61" s="32" t="s">
        <v>73</v>
      </c>
      <c r="S61" s="53" t="s">
        <v>327</v>
      </c>
      <c r="T61" s="32" t="s">
        <v>25</v>
      </c>
      <c r="U61" s="32" t="s">
        <v>306</v>
      </c>
      <c r="V61" s="32" t="s">
        <v>307</v>
      </c>
      <c r="W61" s="58" t="s">
        <v>328</v>
      </c>
      <c r="X61" s="27" t="s">
        <v>309</v>
      </c>
      <c r="Y61" s="72" t="s">
        <v>25</v>
      </c>
      <c r="Z61" s="50" t="s">
        <v>25</v>
      </c>
      <c r="AA61" s="74">
        <f>AA90+AA128+AA207+AA208+AA210</f>
        <v>9.1705</v>
      </c>
      <c r="AB61" s="32" t="s">
        <v>25</v>
      </c>
      <c r="AC61" s="33"/>
      <c r="AD61" s="33"/>
      <c r="AE61" s="33"/>
      <c r="AF61" s="33"/>
      <c r="AG61" s="70"/>
      <c r="AH61" s="70"/>
      <c r="AI61" s="84"/>
      <c r="AJ61" s="22">
        <v>0</v>
      </c>
      <c r="AK61" s="64">
        <v>0</v>
      </c>
      <c r="AL61" s="64">
        <v>0</v>
      </c>
      <c r="AM61" s="64">
        <v>0</v>
      </c>
      <c r="AN61" s="64">
        <v>0</v>
      </c>
      <c r="AO61" s="64">
        <v>0</v>
      </c>
      <c r="AP61" s="89">
        <v>0</v>
      </c>
      <c r="AQ61" s="89">
        <v>0</v>
      </c>
      <c r="AR61" s="89">
        <v>0</v>
      </c>
      <c r="AS61" s="89">
        <v>0</v>
      </c>
      <c r="AT61" s="89">
        <v>0</v>
      </c>
      <c r="AU61" s="89">
        <v>0</v>
      </c>
      <c r="AV61" s="89">
        <v>0</v>
      </c>
      <c r="AW61" s="89">
        <v>0</v>
      </c>
      <c r="AX61" s="89">
        <v>0</v>
      </c>
      <c r="AY61" s="89">
        <v>0</v>
      </c>
      <c r="AZ61" s="89">
        <v>0</v>
      </c>
      <c r="BA61" s="89">
        <v>1</v>
      </c>
      <c r="BB61" s="22">
        <v>0</v>
      </c>
    </row>
    <row r="62" s="1" customFormat="1" ht="39.95" customHeight="1" spans="1:54">
      <c r="A62" s="33">
        <v>54</v>
      </c>
      <c r="B62" s="48"/>
      <c r="C62" s="27"/>
      <c r="D62" s="27">
        <v>2</v>
      </c>
      <c r="E62" s="27"/>
      <c r="F62" s="27"/>
      <c r="G62" s="27"/>
      <c r="H62" s="27"/>
      <c r="I62" s="27"/>
      <c r="J62" s="48"/>
      <c r="K62" s="48"/>
      <c r="L62" s="53" t="s">
        <v>367</v>
      </c>
      <c r="M62" s="43" t="s">
        <v>368</v>
      </c>
      <c r="N62" s="99" t="s">
        <v>369</v>
      </c>
      <c r="O62" s="33"/>
      <c r="P62" s="23" t="s">
        <v>305</v>
      </c>
      <c r="Q62" s="33"/>
      <c r="R62" s="32" t="s">
        <v>73</v>
      </c>
      <c r="S62" s="53" t="s">
        <v>327</v>
      </c>
      <c r="T62" s="32" t="s">
        <v>25</v>
      </c>
      <c r="U62" s="32" t="s">
        <v>307</v>
      </c>
      <c r="V62" s="32" t="s">
        <v>306</v>
      </c>
      <c r="W62" s="29" t="s">
        <v>370</v>
      </c>
      <c r="X62" s="27" t="s">
        <v>309</v>
      </c>
      <c r="Y62" s="72" t="s">
        <v>25</v>
      </c>
      <c r="Z62" s="50" t="s">
        <v>25</v>
      </c>
      <c r="AA62" s="74">
        <v>0.0145</v>
      </c>
      <c r="AB62" s="32" t="s">
        <v>25</v>
      </c>
      <c r="AC62" s="33"/>
      <c r="AD62" s="33"/>
      <c r="AE62" s="33"/>
      <c r="AF62" s="33"/>
      <c r="AG62" s="70"/>
      <c r="AH62" s="70"/>
      <c r="AI62" s="84"/>
      <c r="AJ62" s="22">
        <v>1</v>
      </c>
      <c r="AK62" s="64">
        <v>1</v>
      </c>
      <c r="AL62" s="64">
        <v>1</v>
      </c>
      <c r="AM62" s="64">
        <v>1</v>
      </c>
      <c r="AN62" s="64">
        <v>1</v>
      </c>
      <c r="AO62" s="64">
        <v>1</v>
      </c>
      <c r="AP62" s="89">
        <v>1</v>
      </c>
      <c r="AQ62" s="89">
        <v>1</v>
      </c>
      <c r="AR62" s="89">
        <v>1</v>
      </c>
      <c r="AS62" s="89">
        <v>1</v>
      </c>
      <c r="AT62" s="89">
        <v>1</v>
      </c>
      <c r="AU62" s="89">
        <v>1</v>
      </c>
      <c r="AV62" s="89">
        <v>1</v>
      </c>
      <c r="AW62" s="89">
        <v>1</v>
      </c>
      <c r="AX62" s="89">
        <v>1</v>
      </c>
      <c r="AY62" s="89">
        <v>1</v>
      </c>
      <c r="AZ62" s="89">
        <v>1</v>
      </c>
      <c r="BA62" s="89">
        <v>1</v>
      </c>
      <c r="BB62" s="22">
        <v>1</v>
      </c>
    </row>
    <row r="63" s="1" customFormat="1" ht="39.95" customHeight="1" spans="1:54">
      <c r="A63" s="33">
        <v>55</v>
      </c>
      <c r="B63" s="48"/>
      <c r="C63" s="27"/>
      <c r="D63" s="27">
        <v>2</v>
      </c>
      <c r="E63" s="27"/>
      <c r="F63" s="27"/>
      <c r="G63" s="27"/>
      <c r="H63" s="27"/>
      <c r="I63" s="27"/>
      <c r="J63" s="48"/>
      <c r="K63" s="48"/>
      <c r="L63" s="53" t="s">
        <v>371</v>
      </c>
      <c r="M63" s="43" t="s">
        <v>372</v>
      </c>
      <c r="N63" s="99" t="s">
        <v>369</v>
      </c>
      <c r="O63" s="33"/>
      <c r="P63" s="23" t="s">
        <v>305</v>
      </c>
      <c r="Q63" s="33"/>
      <c r="R63" s="32" t="s">
        <v>73</v>
      </c>
      <c r="S63" s="53" t="s">
        <v>327</v>
      </c>
      <c r="T63" s="32" t="s">
        <v>25</v>
      </c>
      <c r="U63" s="32" t="s">
        <v>307</v>
      </c>
      <c r="V63" s="32" t="s">
        <v>306</v>
      </c>
      <c r="W63" s="29" t="s">
        <v>370</v>
      </c>
      <c r="X63" s="27" t="s">
        <v>309</v>
      </c>
      <c r="Y63" s="72" t="s">
        <v>25</v>
      </c>
      <c r="Z63" s="50" t="s">
        <v>25</v>
      </c>
      <c r="AA63" s="74">
        <v>0.0123</v>
      </c>
      <c r="AB63" s="32" t="s">
        <v>25</v>
      </c>
      <c r="AC63" s="33"/>
      <c r="AD63" s="33"/>
      <c r="AE63" s="33"/>
      <c r="AF63" s="33"/>
      <c r="AG63" s="70"/>
      <c r="AH63" s="70"/>
      <c r="AI63" s="84"/>
      <c r="AJ63" s="22">
        <v>1</v>
      </c>
      <c r="AK63" s="64">
        <v>1</v>
      </c>
      <c r="AL63" s="64">
        <v>1</v>
      </c>
      <c r="AM63" s="64">
        <v>1</v>
      </c>
      <c r="AN63" s="64">
        <v>1</v>
      </c>
      <c r="AO63" s="64">
        <v>1</v>
      </c>
      <c r="AP63" s="89">
        <v>1</v>
      </c>
      <c r="AQ63" s="89">
        <v>1</v>
      </c>
      <c r="AR63" s="89">
        <v>1</v>
      </c>
      <c r="AS63" s="89">
        <v>1</v>
      </c>
      <c r="AT63" s="89">
        <v>1</v>
      </c>
      <c r="AU63" s="89">
        <v>1</v>
      </c>
      <c r="AV63" s="89">
        <v>1</v>
      </c>
      <c r="AW63" s="89">
        <v>1</v>
      </c>
      <c r="AX63" s="89">
        <v>1</v>
      </c>
      <c r="AY63" s="89">
        <v>1</v>
      </c>
      <c r="AZ63" s="89">
        <v>1</v>
      </c>
      <c r="BA63" s="89">
        <v>1</v>
      </c>
      <c r="BB63" s="22">
        <v>1</v>
      </c>
    </row>
    <row r="64" s="1" customFormat="1" ht="39.95" customHeight="1" spans="1:54">
      <c r="A64" s="33">
        <v>56</v>
      </c>
      <c r="B64" s="48"/>
      <c r="C64" s="27"/>
      <c r="D64" s="27">
        <v>2</v>
      </c>
      <c r="E64" s="27"/>
      <c r="F64" s="27"/>
      <c r="G64" s="27"/>
      <c r="H64" s="27"/>
      <c r="I64" s="27"/>
      <c r="J64" s="48"/>
      <c r="K64" s="48"/>
      <c r="L64" s="53" t="s">
        <v>373</v>
      </c>
      <c r="M64" s="43" t="s">
        <v>374</v>
      </c>
      <c r="N64" s="339" t="s">
        <v>336</v>
      </c>
      <c r="O64" s="33"/>
      <c r="P64" s="23" t="s">
        <v>305</v>
      </c>
      <c r="Q64" s="33"/>
      <c r="R64" s="32" t="s">
        <v>73</v>
      </c>
      <c r="S64" s="53" t="s">
        <v>327</v>
      </c>
      <c r="T64" s="32" t="s">
        <v>25</v>
      </c>
      <c r="U64" s="32" t="s">
        <v>306</v>
      </c>
      <c r="V64" s="32" t="s">
        <v>307</v>
      </c>
      <c r="W64" s="29" t="s">
        <v>328</v>
      </c>
      <c r="X64" s="27" t="s">
        <v>309</v>
      </c>
      <c r="Y64" s="72" t="s">
        <v>25</v>
      </c>
      <c r="Z64" s="50" t="s">
        <v>25</v>
      </c>
      <c r="AA64" s="74">
        <f>AA65</f>
        <v>1.3832</v>
      </c>
      <c r="AB64" s="32" t="s">
        <v>25</v>
      </c>
      <c r="AC64" s="33"/>
      <c r="AD64" s="33"/>
      <c r="AE64" s="33"/>
      <c r="AF64" s="33"/>
      <c r="AG64" s="70"/>
      <c r="AH64" s="70"/>
      <c r="AI64" s="84"/>
      <c r="AJ64" s="22">
        <v>0</v>
      </c>
      <c r="AK64" s="64">
        <v>0</v>
      </c>
      <c r="AL64" s="64">
        <v>0</v>
      </c>
      <c r="AM64" s="64">
        <v>0</v>
      </c>
      <c r="AN64" s="64">
        <v>0</v>
      </c>
      <c r="AO64" s="64">
        <v>0</v>
      </c>
      <c r="AP64" s="89">
        <v>0</v>
      </c>
      <c r="AQ64" s="89">
        <v>0</v>
      </c>
      <c r="AR64" s="89">
        <v>0</v>
      </c>
      <c r="AS64" s="89">
        <v>0</v>
      </c>
      <c r="AT64" s="89">
        <v>0</v>
      </c>
      <c r="AU64" s="89">
        <v>0</v>
      </c>
      <c r="AV64" s="89">
        <v>0</v>
      </c>
      <c r="AW64" s="89">
        <v>0</v>
      </c>
      <c r="AX64" s="89">
        <v>0</v>
      </c>
      <c r="AY64" s="89">
        <v>0</v>
      </c>
      <c r="AZ64" s="89">
        <v>0</v>
      </c>
      <c r="BA64" s="89">
        <v>0</v>
      </c>
      <c r="BB64" s="22">
        <v>1</v>
      </c>
    </row>
    <row r="65" s="1" customFormat="1" ht="39.95" customHeight="1" spans="1:54">
      <c r="A65" s="33">
        <v>57</v>
      </c>
      <c r="B65" s="48"/>
      <c r="C65" s="27"/>
      <c r="D65" s="27">
        <v>2</v>
      </c>
      <c r="E65" s="27"/>
      <c r="F65" s="27"/>
      <c r="G65" s="27"/>
      <c r="H65" s="27"/>
      <c r="I65" s="27"/>
      <c r="J65" s="48"/>
      <c r="K65" s="48"/>
      <c r="L65" s="53" t="s">
        <v>375</v>
      </c>
      <c r="M65" s="43" t="s">
        <v>174</v>
      </c>
      <c r="N65" s="339" t="s">
        <v>326</v>
      </c>
      <c r="O65" s="33"/>
      <c r="P65" s="23" t="s">
        <v>305</v>
      </c>
      <c r="Q65" s="33"/>
      <c r="R65" s="32" t="s">
        <v>73</v>
      </c>
      <c r="S65" s="53" t="s">
        <v>327</v>
      </c>
      <c r="T65" s="32" t="s">
        <v>25</v>
      </c>
      <c r="U65" s="32" t="s">
        <v>306</v>
      </c>
      <c r="V65" s="32" t="s">
        <v>307</v>
      </c>
      <c r="W65" s="29" t="s">
        <v>328</v>
      </c>
      <c r="X65" s="27" t="s">
        <v>309</v>
      </c>
      <c r="Y65" s="72" t="s">
        <v>25</v>
      </c>
      <c r="Z65" s="50" t="s">
        <v>25</v>
      </c>
      <c r="AA65" s="74">
        <f>AA66</f>
        <v>1.3832</v>
      </c>
      <c r="AB65" s="32" t="s">
        <v>25</v>
      </c>
      <c r="AC65" s="33"/>
      <c r="AD65" s="33"/>
      <c r="AE65" s="33"/>
      <c r="AF65" s="33"/>
      <c r="AG65" s="70"/>
      <c r="AH65" s="70"/>
      <c r="AI65" s="84"/>
      <c r="AJ65" s="22">
        <v>1</v>
      </c>
      <c r="AK65" s="64">
        <v>0</v>
      </c>
      <c r="AL65" s="64">
        <v>0</v>
      </c>
      <c r="AM65" s="64">
        <v>0</v>
      </c>
      <c r="AN65" s="64">
        <v>0</v>
      </c>
      <c r="AO65" s="64">
        <v>0</v>
      </c>
      <c r="AP65" s="89">
        <v>0</v>
      </c>
      <c r="AQ65" s="89">
        <v>0</v>
      </c>
      <c r="AR65" s="89">
        <v>0</v>
      </c>
      <c r="AS65" s="89">
        <v>0</v>
      </c>
      <c r="AT65" s="89">
        <v>0</v>
      </c>
      <c r="AU65" s="89">
        <v>0</v>
      </c>
      <c r="AV65" s="89">
        <v>0</v>
      </c>
      <c r="AW65" s="89">
        <v>0</v>
      </c>
      <c r="AX65" s="89">
        <v>0</v>
      </c>
      <c r="AY65" s="89">
        <v>0</v>
      </c>
      <c r="AZ65" s="89">
        <v>0</v>
      </c>
      <c r="BA65" s="89">
        <v>0</v>
      </c>
      <c r="BB65" s="22">
        <v>0</v>
      </c>
    </row>
    <row r="66" s="1" customFormat="1" ht="39.95" customHeight="1" spans="1:54">
      <c r="A66" s="33">
        <v>58</v>
      </c>
      <c r="B66" s="48"/>
      <c r="C66" s="27"/>
      <c r="D66" s="27">
        <v>2</v>
      </c>
      <c r="E66" s="27"/>
      <c r="F66" s="27"/>
      <c r="G66" s="27"/>
      <c r="H66" s="27"/>
      <c r="I66" s="27"/>
      <c r="J66" s="48"/>
      <c r="K66" s="48"/>
      <c r="L66" s="53" t="s">
        <v>376</v>
      </c>
      <c r="M66" s="43" t="s">
        <v>377</v>
      </c>
      <c r="N66" s="339" t="s">
        <v>331</v>
      </c>
      <c r="O66" s="33"/>
      <c r="P66" s="23" t="s">
        <v>305</v>
      </c>
      <c r="Q66" s="33"/>
      <c r="R66" s="32" t="s">
        <v>73</v>
      </c>
      <c r="S66" s="53" t="s">
        <v>327</v>
      </c>
      <c r="T66" s="32" t="s">
        <v>25</v>
      </c>
      <c r="U66" s="32" t="s">
        <v>306</v>
      </c>
      <c r="V66" s="32" t="s">
        <v>307</v>
      </c>
      <c r="W66" s="29" t="s">
        <v>328</v>
      </c>
      <c r="X66" s="27" t="s">
        <v>309</v>
      </c>
      <c r="Y66" s="72" t="s">
        <v>25</v>
      </c>
      <c r="Z66" s="50" t="s">
        <v>25</v>
      </c>
      <c r="AA66" s="74">
        <f>AA83+AA93+AA97+AA115*AJ115</f>
        <v>1.3832</v>
      </c>
      <c r="AB66" s="32" t="s">
        <v>25</v>
      </c>
      <c r="AC66" s="33"/>
      <c r="AD66" s="33"/>
      <c r="AE66" s="33"/>
      <c r="AF66" s="33"/>
      <c r="AG66" s="70"/>
      <c r="AH66" s="70"/>
      <c r="AI66" s="84"/>
      <c r="AJ66" s="22">
        <v>0</v>
      </c>
      <c r="AK66" s="64">
        <v>1</v>
      </c>
      <c r="AL66" s="64">
        <v>0</v>
      </c>
      <c r="AM66" s="64">
        <v>0</v>
      </c>
      <c r="AN66" s="64">
        <v>0</v>
      </c>
      <c r="AO66" s="64">
        <v>0</v>
      </c>
      <c r="AP66" s="89">
        <v>0</v>
      </c>
      <c r="AQ66" s="89">
        <v>0</v>
      </c>
      <c r="AR66" s="89">
        <v>0</v>
      </c>
      <c r="AS66" s="89">
        <v>0</v>
      </c>
      <c r="AT66" s="89">
        <v>0</v>
      </c>
      <c r="AU66" s="89">
        <v>0</v>
      </c>
      <c r="AV66" s="89">
        <v>0</v>
      </c>
      <c r="AW66" s="89">
        <v>0</v>
      </c>
      <c r="AX66" s="89">
        <v>0</v>
      </c>
      <c r="AY66" s="89">
        <v>0</v>
      </c>
      <c r="AZ66" s="89">
        <v>0</v>
      </c>
      <c r="BA66" s="89">
        <v>0</v>
      </c>
      <c r="BB66" s="22">
        <v>0</v>
      </c>
    </row>
    <row r="67" s="1" customFormat="1" ht="51.95" customHeight="1" spans="1:54">
      <c r="A67" s="33">
        <v>59</v>
      </c>
      <c r="B67" s="48"/>
      <c r="C67" s="27"/>
      <c r="D67" s="27">
        <v>2</v>
      </c>
      <c r="E67" s="27"/>
      <c r="F67" s="27"/>
      <c r="G67" s="27"/>
      <c r="H67" s="27"/>
      <c r="I67" s="27"/>
      <c r="J67" s="48"/>
      <c r="K67" s="48"/>
      <c r="L67" s="53" t="s">
        <v>378</v>
      </c>
      <c r="M67" s="43" t="s">
        <v>379</v>
      </c>
      <c r="N67" s="339" t="s">
        <v>380</v>
      </c>
      <c r="O67" s="33"/>
      <c r="P67" s="23" t="s">
        <v>305</v>
      </c>
      <c r="Q67" s="33"/>
      <c r="R67" s="32" t="s">
        <v>73</v>
      </c>
      <c r="S67" s="53" t="s">
        <v>327</v>
      </c>
      <c r="T67" s="32" t="s">
        <v>25</v>
      </c>
      <c r="U67" s="32" t="s">
        <v>306</v>
      </c>
      <c r="V67" s="32" t="s">
        <v>307</v>
      </c>
      <c r="W67" s="29" t="s">
        <v>328</v>
      </c>
      <c r="X67" s="27" t="s">
        <v>309</v>
      </c>
      <c r="Y67" s="72" t="s">
        <v>25</v>
      </c>
      <c r="Z67" s="50" t="s">
        <v>25</v>
      </c>
      <c r="AA67" s="74">
        <f>AA84+AA94+AA98+AA115*AL115+AA95</f>
        <v>1.5122</v>
      </c>
      <c r="AB67" s="32" t="s">
        <v>25</v>
      </c>
      <c r="AC67" s="33"/>
      <c r="AD67" s="33"/>
      <c r="AE67" s="33"/>
      <c r="AF67" s="33"/>
      <c r="AG67" s="70"/>
      <c r="AH67" s="70"/>
      <c r="AI67" s="84"/>
      <c r="AJ67" s="22">
        <v>0</v>
      </c>
      <c r="AK67" s="64">
        <v>0</v>
      </c>
      <c r="AL67" s="64">
        <v>1</v>
      </c>
      <c r="AM67" s="64">
        <v>0</v>
      </c>
      <c r="AN67" s="64">
        <v>0</v>
      </c>
      <c r="AO67" s="64">
        <v>0</v>
      </c>
      <c r="AP67" s="89">
        <v>0</v>
      </c>
      <c r="AQ67" s="89">
        <v>0</v>
      </c>
      <c r="AR67" s="89">
        <v>0</v>
      </c>
      <c r="AS67" s="89">
        <v>0</v>
      </c>
      <c r="AT67" s="89">
        <v>0</v>
      </c>
      <c r="AU67" s="89">
        <v>0</v>
      </c>
      <c r="AV67" s="89">
        <v>0</v>
      </c>
      <c r="AW67" s="89">
        <v>0</v>
      </c>
      <c r="AX67" s="89">
        <v>0</v>
      </c>
      <c r="AY67" s="89">
        <v>0</v>
      </c>
      <c r="AZ67" s="89">
        <v>0</v>
      </c>
      <c r="BA67" s="89">
        <v>0</v>
      </c>
      <c r="BB67" s="22">
        <v>0</v>
      </c>
    </row>
    <row r="68" s="1" customFormat="1" ht="51" customHeight="1" spans="1:54">
      <c r="A68" s="33">
        <v>60</v>
      </c>
      <c r="B68" s="48"/>
      <c r="C68" s="27"/>
      <c r="D68" s="27">
        <v>2</v>
      </c>
      <c r="E68" s="27"/>
      <c r="F68" s="27"/>
      <c r="G68" s="27"/>
      <c r="H68" s="27"/>
      <c r="I68" s="27"/>
      <c r="J68" s="48"/>
      <c r="K68" s="48"/>
      <c r="L68" s="53" t="s">
        <v>381</v>
      </c>
      <c r="M68" s="43" t="s">
        <v>139</v>
      </c>
      <c r="N68" s="339" t="s">
        <v>382</v>
      </c>
      <c r="O68" s="33"/>
      <c r="P68" s="23" t="s">
        <v>305</v>
      </c>
      <c r="Q68" s="33"/>
      <c r="R68" s="32" t="s">
        <v>73</v>
      </c>
      <c r="S68" s="53" t="s">
        <v>327</v>
      </c>
      <c r="T68" s="32" t="s">
        <v>25</v>
      </c>
      <c r="U68" s="32" t="s">
        <v>306</v>
      </c>
      <c r="V68" s="32" t="s">
        <v>307</v>
      </c>
      <c r="W68" s="29" t="s">
        <v>328</v>
      </c>
      <c r="X68" s="27" t="s">
        <v>309</v>
      </c>
      <c r="Y68" s="72" t="s">
        <v>25</v>
      </c>
      <c r="Z68" s="50" t="s">
        <v>25</v>
      </c>
      <c r="AA68" s="74">
        <f>AA85+AA93+AA98+AA115*AM115</f>
        <v>1.3882</v>
      </c>
      <c r="AB68" s="32" t="s">
        <v>25</v>
      </c>
      <c r="AC68" s="33"/>
      <c r="AD68" s="33"/>
      <c r="AE68" s="33"/>
      <c r="AF68" s="33"/>
      <c r="AG68" s="70"/>
      <c r="AH68" s="70"/>
      <c r="AI68" s="84"/>
      <c r="AJ68" s="22">
        <v>0</v>
      </c>
      <c r="AK68" s="64">
        <v>0</v>
      </c>
      <c r="AL68" s="64">
        <v>0</v>
      </c>
      <c r="AM68" s="64">
        <v>1</v>
      </c>
      <c r="AN68" s="64">
        <v>0</v>
      </c>
      <c r="AO68" s="64">
        <v>0</v>
      </c>
      <c r="AP68" s="89">
        <v>0</v>
      </c>
      <c r="AQ68" s="89">
        <v>0</v>
      </c>
      <c r="AR68" s="89">
        <v>0</v>
      </c>
      <c r="AS68" s="89">
        <v>0</v>
      </c>
      <c r="AT68" s="89">
        <v>0</v>
      </c>
      <c r="AU68" s="89">
        <v>0</v>
      </c>
      <c r="AV68" s="89">
        <v>0</v>
      </c>
      <c r="AW68" s="89">
        <v>0</v>
      </c>
      <c r="AX68" s="89">
        <v>0</v>
      </c>
      <c r="AY68" s="89">
        <v>0</v>
      </c>
      <c r="AZ68" s="89">
        <v>0</v>
      </c>
      <c r="BA68" s="89">
        <v>0</v>
      </c>
      <c r="BB68" s="22">
        <v>0</v>
      </c>
    </row>
    <row r="69" s="1" customFormat="1" ht="51" customHeight="1" spans="1:54">
      <c r="A69" s="33">
        <v>61</v>
      </c>
      <c r="B69" s="48"/>
      <c r="C69" s="27"/>
      <c r="D69" s="27">
        <v>2</v>
      </c>
      <c r="E69" s="27"/>
      <c r="F69" s="27"/>
      <c r="G69" s="27"/>
      <c r="H69" s="27"/>
      <c r="I69" s="27"/>
      <c r="J69" s="48"/>
      <c r="K69" s="48"/>
      <c r="L69" s="53" t="s">
        <v>383</v>
      </c>
      <c r="M69" s="43" t="s">
        <v>384</v>
      </c>
      <c r="N69" s="339" t="s">
        <v>385</v>
      </c>
      <c r="O69" s="33"/>
      <c r="P69" s="23" t="s">
        <v>305</v>
      </c>
      <c r="Q69" s="33"/>
      <c r="R69" s="32" t="s">
        <v>73</v>
      </c>
      <c r="S69" s="53" t="s">
        <v>327</v>
      </c>
      <c r="T69" s="32" t="s">
        <v>25</v>
      </c>
      <c r="U69" s="32" t="s">
        <v>306</v>
      </c>
      <c r="V69" s="32" t="s">
        <v>307</v>
      </c>
      <c r="W69" s="29" t="s">
        <v>328</v>
      </c>
      <c r="X69" s="27" t="s">
        <v>309</v>
      </c>
      <c r="Y69" s="72" t="s">
        <v>25</v>
      </c>
      <c r="Z69" s="50" t="s">
        <v>25</v>
      </c>
      <c r="AA69" s="74">
        <f>AA86+AA94+AA95+AA98+AA115*AN115</f>
        <v>1.5172</v>
      </c>
      <c r="AB69" s="32" t="s">
        <v>25</v>
      </c>
      <c r="AC69" s="33"/>
      <c r="AD69" s="33"/>
      <c r="AE69" s="33"/>
      <c r="AF69" s="33"/>
      <c r="AG69" s="70"/>
      <c r="AH69" s="70"/>
      <c r="AI69" s="84"/>
      <c r="AJ69" s="22">
        <v>0</v>
      </c>
      <c r="AK69" s="64">
        <v>0</v>
      </c>
      <c r="AL69" s="64">
        <v>0</v>
      </c>
      <c r="AM69" s="64">
        <v>0</v>
      </c>
      <c r="AN69" s="64">
        <v>1</v>
      </c>
      <c r="AO69" s="64">
        <v>0</v>
      </c>
      <c r="AP69" s="89">
        <v>0</v>
      </c>
      <c r="AQ69" s="89">
        <v>0</v>
      </c>
      <c r="AR69" s="89">
        <v>0</v>
      </c>
      <c r="AS69" s="89">
        <v>0</v>
      </c>
      <c r="AT69" s="89">
        <v>0</v>
      </c>
      <c r="AU69" s="89">
        <v>0</v>
      </c>
      <c r="AV69" s="89">
        <v>0</v>
      </c>
      <c r="AW69" s="89">
        <v>0</v>
      </c>
      <c r="AX69" s="89">
        <v>0</v>
      </c>
      <c r="AY69" s="89">
        <v>0</v>
      </c>
      <c r="AZ69" s="89">
        <v>0</v>
      </c>
      <c r="BA69" s="89">
        <v>0</v>
      </c>
      <c r="BB69" s="22">
        <v>0</v>
      </c>
    </row>
    <row r="70" ht="39.95" customHeight="1" spans="1:54">
      <c r="A70" s="33">
        <v>62</v>
      </c>
      <c r="B70" s="48"/>
      <c r="C70" s="27"/>
      <c r="D70" s="27">
        <v>2</v>
      </c>
      <c r="E70" s="27"/>
      <c r="F70" s="27"/>
      <c r="G70" s="27"/>
      <c r="H70" s="27"/>
      <c r="I70" s="27"/>
      <c r="J70" s="33"/>
      <c r="K70" s="33"/>
      <c r="L70" s="53" t="s">
        <v>173</v>
      </c>
      <c r="M70" s="43" t="s">
        <v>174</v>
      </c>
      <c r="N70" s="339" t="s">
        <v>332</v>
      </c>
      <c r="O70" s="33"/>
      <c r="P70" s="23" t="s">
        <v>305</v>
      </c>
      <c r="Q70" s="33"/>
      <c r="R70" s="32" t="s">
        <v>73</v>
      </c>
      <c r="S70" s="53" t="s">
        <v>327</v>
      </c>
      <c r="T70" s="32" t="s">
        <v>25</v>
      </c>
      <c r="U70" s="32" t="s">
        <v>306</v>
      </c>
      <c r="V70" s="32" t="s">
        <v>307</v>
      </c>
      <c r="W70" s="29" t="s">
        <v>328</v>
      </c>
      <c r="X70" s="27" t="s">
        <v>309</v>
      </c>
      <c r="Y70" s="72" t="s">
        <v>25</v>
      </c>
      <c r="Z70" s="50" t="s">
        <v>25</v>
      </c>
      <c r="AA70" s="74">
        <v>1.3832</v>
      </c>
      <c r="AB70" s="32"/>
      <c r="AC70" s="70"/>
      <c r="AD70" s="70"/>
      <c r="AE70" s="70"/>
      <c r="AF70" s="70"/>
      <c r="AG70" s="70"/>
      <c r="AH70" s="70"/>
      <c r="AI70" s="84"/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1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78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22">
        <v>0</v>
      </c>
    </row>
    <row r="71" s="1" customFormat="1" ht="69" spans="1:54">
      <c r="A71" s="33">
        <v>63</v>
      </c>
      <c r="B71" s="48"/>
      <c r="C71" s="27"/>
      <c r="D71" s="27">
        <v>2</v>
      </c>
      <c r="E71" s="27"/>
      <c r="F71" s="27"/>
      <c r="G71" s="27"/>
      <c r="H71" s="27"/>
      <c r="I71" s="27"/>
      <c r="J71" s="48"/>
      <c r="K71" s="48"/>
      <c r="L71" s="53" t="s">
        <v>138</v>
      </c>
      <c r="M71" s="43" t="s">
        <v>139</v>
      </c>
      <c r="N71" s="339" t="s">
        <v>386</v>
      </c>
      <c r="O71" s="33"/>
      <c r="P71" s="23" t="s">
        <v>305</v>
      </c>
      <c r="Q71" s="33"/>
      <c r="R71" s="32" t="s">
        <v>73</v>
      </c>
      <c r="S71" s="53" t="s">
        <v>327</v>
      </c>
      <c r="T71" s="32" t="s">
        <v>25</v>
      </c>
      <c r="U71" s="32" t="s">
        <v>306</v>
      </c>
      <c r="V71" s="32" t="s">
        <v>307</v>
      </c>
      <c r="W71" s="29" t="s">
        <v>328</v>
      </c>
      <c r="X71" s="27" t="s">
        <v>309</v>
      </c>
      <c r="Y71" s="72" t="s">
        <v>25</v>
      </c>
      <c r="Z71" s="50" t="s">
        <v>25</v>
      </c>
      <c r="AA71" s="74" t="e">
        <f>AA88+AA97+AA101+AA118*AM118</f>
        <v>#REF!</v>
      </c>
      <c r="AB71" s="32" t="s">
        <v>25</v>
      </c>
      <c r="AC71" s="33"/>
      <c r="AD71" s="33"/>
      <c r="AE71" s="33"/>
      <c r="AF71" s="33"/>
      <c r="AG71" s="70"/>
      <c r="AH71" s="70"/>
      <c r="AI71" s="84"/>
      <c r="AJ71" s="22">
        <v>0</v>
      </c>
      <c r="AK71" s="64">
        <v>0</v>
      </c>
      <c r="AL71" s="64">
        <v>0</v>
      </c>
      <c r="AM71" s="64">
        <v>0</v>
      </c>
      <c r="AN71" s="64">
        <v>0</v>
      </c>
      <c r="AO71" s="64">
        <v>0</v>
      </c>
      <c r="AP71" s="89">
        <v>1</v>
      </c>
      <c r="AQ71" s="89">
        <v>0</v>
      </c>
      <c r="AR71" s="89">
        <v>0</v>
      </c>
      <c r="AS71" s="89">
        <v>0</v>
      </c>
      <c r="AT71" s="89">
        <v>0</v>
      </c>
      <c r="AU71" s="89">
        <v>0</v>
      </c>
      <c r="AV71" s="89">
        <v>0</v>
      </c>
      <c r="AW71" s="89">
        <v>0</v>
      </c>
      <c r="AX71" s="89">
        <v>0</v>
      </c>
      <c r="AY71" s="89">
        <v>0</v>
      </c>
      <c r="AZ71" s="89">
        <v>0</v>
      </c>
      <c r="BA71" s="89">
        <v>0</v>
      </c>
      <c r="BB71" s="22">
        <v>0</v>
      </c>
    </row>
    <row r="72" s="1" customFormat="1" ht="69" spans="1:54">
      <c r="A72" s="33">
        <v>64</v>
      </c>
      <c r="B72" s="48"/>
      <c r="C72" s="27"/>
      <c r="D72" s="27">
        <v>2</v>
      </c>
      <c r="E72" s="27"/>
      <c r="F72" s="27"/>
      <c r="G72" s="27"/>
      <c r="H72" s="27"/>
      <c r="I72" s="27"/>
      <c r="J72" s="48"/>
      <c r="K72" s="48"/>
      <c r="L72" s="53" t="s">
        <v>220</v>
      </c>
      <c r="M72" s="43" t="s">
        <v>139</v>
      </c>
      <c r="N72" s="339" t="s">
        <v>386</v>
      </c>
      <c r="O72" s="33"/>
      <c r="P72" s="23" t="s">
        <v>305</v>
      </c>
      <c r="Q72" s="33"/>
      <c r="R72" s="32" t="s">
        <v>73</v>
      </c>
      <c r="S72" s="53" t="s">
        <v>327</v>
      </c>
      <c r="T72" s="32" t="s">
        <v>25</v>
      </c>
      <c r="U72" s="32" t="s">
        <v>306</v>
      </c>
      <c r="V72" s="32" t="s">
        <v>307</v>
      </c>
      <c r="W72" s="29" t="s">
        <v>328</v>
      </c>
      <c r="X72" s="27" t="s">
        <v>309</v>
      </c>
      <c r="Y72" s="72" t="s">
        <v>25</v>
      </c>
      <c r="Z72" s="50" t="s">
        <v>25</v>
      </c>
      <c r="AA72" s="74">
        <f>AA89+AA98+AA102+AA119*AM119</f>
        <v>1.455</v>
      </c>
      <c r="AB72" s="32" t="s">
        <v>25</v>
      </c>
      <c r="AC72" s="33"/>
      <c r="AD72" s="33"/>
      <c r="AE72" s="33"/>
      <c r="AF72" s="33"/>
      <c r="AG72" s="70"/>
      <c r="AH72" s="70"/>
      <c r="AI72" s="84"/>
      <c r="AJ72" s="22">
        <v>0</v>
      </c>
      <c r="AK72" s="64">
        <v>0</v>
      </c>
      <c r="AL72" s="64">
        <v>0</v>
      </c>
      <c r="AM72" s="64">
        <v>0</v>
      </c>
      <c r="AN72" s="64">
        <v>0</v>
      </c>
      <c r="AO72" s="64">
        <v>0</v>
      </c>
      <c r="AP72" s="89">
        <v>0</v>
      </c>
      <c r="AQ72" s="89">
        <v>1</v>
      </c>
      <c r="AR72" s="89">
        <v>0</v>
      </c>
      <c r="AS72" s="89">
        <v>0</v>
      </c>
      <c r="AT72" s="89">
        <v>0</v>
      </c>
      <c r="AU72" s="89">
        <v>0</v>
      </c>
      <c r="AV72" s="89">
        <v>0</v>
      </c>
      <c r="AW72" s="89">
        <v>0</v>
      </c>
      <c r="AX72" s="89">
        <v>0</v>
      </c>
      <c r="AY72" s="89">
        <v>0</v>
      </c>
      <c r="AZ72" s="89">
        <v>0</v>
      </c>
      <c r="BA72" s="89">
        <v>0</v>
      </c>
      <c r="BB72" s="22">
        <v>0</v>
      </c>
    </row>
    <row r="73" s="1" customFormat="1" ht="86.25" spans="1:54">
      <c r="A73" s="33">
        <v>65</v>
      </c>
      <c r="B73" s="48"/>
      <c r="C73" s="27"/>
      <c r="D73" s="27">
        <v>2</v>
      </c>
      <c r="E73" s="27"/>
      <c r="F73" s="27"/>
      <c r="G73" s="27"/>
      <c r="H73" s="27"/>
      <c r="I73" s="27"/>
      <c r="J73" s="48"/>
      <c r="K73" s="48"/>
      <c r="L73" s="53" t="s">
        <v>142</v>
      </c>
      <c r="M73" s="43" t="s">
        <v>139</v>
      </c>
      <c r="N73" s="339" t="s">
        <v>387</v>
      </c>
      <c r="O73" s="33"/>
      <c r="P73" s="23" t="s">
        <v>305</v>
      </c>
      <c r="Q73" s="33"/>
      <c r="R73" s="32" t="s">
        <v>73</v>
      </c>
      <c r="S73" s="53" t="s">
        <v>327</v>
      </c>
      <c r="T73" s="32" t="s">
        <v>25</v>
      </c>
      <c r="U73" s="32" t="s">
        <v>306</v>
      </c>
      <c r="V73" s="32" t="s">
        <v>307</v>
      </c>
      <c r="W73" s="29" t="s">
        <v>328</v>
      </c>
      <c r="X73" s="27" t="s">
        <v>309</v>
      </c>
      <c r="Y73" s="72" t="s">
        <v>25</v>
      </c>
      <c r="Z73" s="50" t="s">
        <v>25</v>
      </c>
      <c r="AA73" s="74">
        <f>AA89+AA98+AA102+AA119*AM119</f>
        <v>1.455</v>
      </c>
      <c r="AB73" s="32" t="s">
        <v>25</v>
      </c>
      <c r="AC73" s="33"/>
      <c r="AD73" s="33"/>
      <c r="AE73" s="33"/>
      <c r="AF73" s="33"/>
      <c r="AG73" s="70"/>
      <c r="AH73" s="70"/>
      <c r="AI73" s="84"/>
      <c r="AJ73" s="22">
        <v>0</v>
      </c>
      <c r="AK73" s="64">
        <v>0</v>
      </c>
      <c r="AL73" s="64">
        <v>0</v>
      </c>
      <c r="AM73" s="64">
        <v>0</v>
      </c>
      <c r="AN73" s="64">
        <v>0</v>
      </c>
      <c r="AO73" s="64">
        <v>0</v>
      </c>
      <c r="AP73" s="89">
        <v>0</v>
      </c>
      <c r="AQ73" s="89">
        <v>0</v>
      </c>
      <c r="AR73" s="89">
        <v>1</v>
      </c>
      <c r="AS73" s="89">
        <v>0</v>
      </c>
      <c r="AT73" s="89">
        <v>0</v>
      </c>
      <c r="AU73" s="89">
        <v>0</v>
      </c>
      <c r="AV73" s="89">
        <v>0</v>
      </c>
      <c r="AW73" s="89">
        <v>0</v>
      </c>
      <c r="AX73" s="89">
        <v>0</v>
      </c>
      <c r="AY73" s="89">
        <v>0</v>
      </c>
      <c r="AZ73" s="89">
        <v>0</v>
      </c>
      <c r="BA73" s="89">
        <v>0</v>
      </c>
      <c r="BB73" s="22">
        <v>0</v>
      </c>
    </row>
    <row r="74" s="1" customFormat="1" ht="69" spans="1:54">
      <c r="A74" s="33">
        <v>66</v>
      </c>
      <c r="B74" s="48"/>
      <c r="C74" s="27"/>
      <c r="D74" s="27">
        <v>2</v>
      </c>
      <c r="E74" s="27"/>
      <c r="F74" s="27"/>
      <c r="G74" s="27"/>
      <c r="H74" s="27"/>
      <c r="I74" s="27"/>
      <c r="J74" s="48"/>
      <c r="K74" s="48"/>
      <c r="L74" s="53" t="s">
        <v>146</v>
      </c>
      <c r="M74" s="43" t="s">
        <v>147</v>
      </c>
      <c r="N74" s="339" t="s">
        <v>388</v>
      </c>
      <c r="O74" s="33"/>
      <c r="P74" s="23" t="s">
        <v>305</v>
      </c>
      <c r="Q74" s="33"/>
      <c r="R74" s="32" t="s">
        <v>73</v>
      </c>
      <c r="S74" s="53" t="s">
        <v>327</v>
      </c>
      <c r="T74" s="32" t="s">
        <v>25</v>
      </c>
      <c r="U74" s="32" t="s">
        <v>306</v>
      </c>
      <c r="V74" s="32" t="s">
        <v>307</v>
      </c>
      <c r="W74" s="29" t="s">
        <v>328</v>
      </c>
      <c r="X74" s="27" t="s">
        <v>309</v>
      </c>
      <c r="Y74" s="72" t="s">
        <v>25</v>
      </c>
      <c r="Z74" s="50" t="s">
        <v>25</v>
      </c>
      <c r="AA74" s="74" t="e">
        <f>AA90+AA99+AA103+AA120*AM120</f>
        <v>#REF!</v>
      </c>
      <c r="AB74" s="32" t="s">
        <v>25</v>
      </c>
      <c r="AC74" s="33"/>
      <c r="AD74" s="33"/>
      <c r="AE74" s="33"/>
      <c r="AF74" s="33"/>
      <c r="AG74" s="70"/>
      <c r="AH74" s="70"/>
      <c r="AI74" s="84"/>
      <c r="AJ74" s="22">
        <v>0</v>
      </c>
      <c r="AK74" s="64">
        <v>0</v>
      </c>
      <c r="AL74" s="64">
        <v>0</v>
      </c>
      <c r="AM74" s="64">
        <v>0</v>
      </c>
      <c r="AN74" s="64">
        <v>0</v>
      </c>
      <c r="AO74" s="64">
        <v>0</v>
      </c>
      <c r="AP74" s="89">
        <v>0</v>
      </c>
      <c r="AQ74" s="89">
        <v>0</v>
      </c>
      <c r="AR74" s="89">
        <v>0</v>
      </c>
      <c r="AS74" s="89">
        <v>1</v>
      </c>
      <c r="AT74" s="89">
        <v>0</v>
      </c>
      <c r="AU74" s="89">
        <v>0</v>
      </c>
      <c r="AV74" s="89">
        <v>0</v>
      </c>
      <c r="AW74" s="89">
        <v>0</v>
      </c>
      <c r="AX74" s="89">
        <v>0</v>
      </c>
      <c r="AY74" s="89">
        <v>0</v>
      </c>
      <c r="AZ74" s="89">
        <v>0</v>
      </c>
      <c r="BA74" s="89">
        <v>0</v>
      </c>
      <c r="BB74" s="22">
        <v>0</v>
      </c>
    </row>
    <row r="75" s="1" customFormat="1" ht="69" spans="1:54">
      <c r="A75" s="33">
        <v>67</v>
      </c>
      <c r="B75" s="48"/>
      <c r="C75" s="27"/>
      <c r="D75" s="27">
        <v>2</v>
      </c>
      <c r="E75" s="27"/>
      <c r="F75" s="27"/>
      <c r="G75" s="27"/>
      <c r="H75" s="27"/>
      <c r="I75" s="27"/>
      <c r="J75" s="48"/>
      <c r="K75" s="48"/>
      <c r="L75" s="53" t="s">
        <v>221</v>
      </c>
      <c r="M75" s="43" t="s">
        <v>147</v>
      </c>
      <c r="N75" s="339" t="s">
        <v>388</v>
      </c>
      <c r="O75" s="33"/>
      <c r="P75" s="23" t="s">
        <v>305</v>
      </c>
      <c r="Q75" s="33"/>
      <c r="R75" s="32" t="s">
        <v>73</v>
      </c>
      <c r="S75" s="53" t="s">
        <v>327</v>
      </c>
      <c r="T75" s="32" t="s">
        <v>25</v>
      </c>
      <c r="U75" s="32" t="s">
        <v>306</v>
      </c>
      <c r="V75" s="32" t="s">
        <v>307</v>
      </c>
      <c r="W75" s="29" t="s">
        <v>328</v>
      </c>
      <c r="X75" s="27" t="s">
        <v>309</v>
      </c>
      <c r="Y75" s="72" t="s">
        <v>25</v>
      </c>
      <c r="Z75" s="50" t="s">
        <v>25</v>
      </c>
      <c r="AA75" s="74">
        <f>AA91+AA100+AA104+AA121*AM121</f>
        <v>0.4034</v>
      </c>
      <c r="AB75" s="32" t="s">
        <v>25</v>
      </c>
      <c r="AC75" s="33"/>
      <c r="AD75" s="33"/>
      <c r="AE75" s="33"/>
      <c r="AF75" s="33"/>
      <c r="AG75" s="70"/>
      <c r="AH75" s="70"/>
      <c r="AI75" s="84"/>
      <c r="AJ75" s="22">
        <v>0</v>
      </c>
      <c r="AK75" s="64">
        <v>0</v>
      </c>
      <c r="AL75" s="64">
        <v>0</v>
      </c>
      <c r="AM75" s="64">
        <v>0</v>
      </c>
      <c r="AN75" s="64">
        <v>0</v>
      </c>
      <c r="AO75" s="64">
        <v>0</v>
      </c>
      <c r="AP75" s="89">
        <v>0</v>
      </c>
      <c r="AQ75" s="89">
        <v>0</v>
      </c>
      <c r="AR75" s="89">
        <v>0</v>
      </c>
      <c r="AS75" s="89">
        <v>0</v>
      </c>
      <c r="AT75" s="89">
        <v>1</v>
      </c>
      <c r="AU75" s="89">
        <v>0</v>
      </c>
      <c r="AV75" s="89">
        <v>0</v>
      </c>
      <c r="AW75" s="89">
        <v>0</v>
      </c>
      <c r="AX75" s="89">
        <v>0</v>
      </c>
      <c r="AY75" s="89">
        <v>0</v>
      </c>
      <c r="AZ75" s="89">
        <v>0</v>
      </c>
      <c r="BA75" s="89">
        <v>0</v>
      </c>
      <c r="BB75" s="22">
        <v>0</v>
      </c>
    </row>
    <row r="76" s="1" customFormat="1" ht="86.25" spans="1:54">
      <c r="A76" s="33">
        <v>68</v>
      </c>
      <c r="B76" s="48"/>
      <c r="C76" s="27"/>
      <c r="D76" s="27">
        <v>2</v>
      </c>
      <c r="E76" s="27"/>
      <c r="F76" s="27"/>
      <c r="G76" s="27"/>
      <c r="H76" s="27"/>
      <c r="I76" s="27"/>
      <c r="J76" s="48"/>
      <c r="K76" s="48"/>
      <c r="L76" s="53" t="s">
        <v>150</v>
      </c>
      <c r="M76" s="43" t="s">
        <v>151</v>
      </c>
      <c r="N76" s="339" t="s">
        <v>389</v>
      </c>
      <c r="O76" s="33"/>
      <c r="P76" s="23" t="s">
        <v>305</v>
      </c>
      <c r="Q76" s="33"/>
      <c r="R76" s="32" t="s">
        <v>73</v>
      </c>
      <c r="S76" s="53" t="s">
        <v>327</v>
      </c>
      <c r="T76" s="32" t="s">
        <v>25</v>
      </c>
      <c r="U76" s="32" t="s">
        <v>306</v>
      </c>
      <c r="V76" s="32" t="s">
        <v>307</v>
      </c>
      <c r="W76" s="29" t="s">
        <v>328</v>
      </c>
      <c r="X76" s="27" t="s">
        <v>309</v>
      </c>
      <c r="Y76" s="72" t="s">
        <v>25</v>
      </c>
      <c r="Z76" s="50" t="s">
        <v>25</v>
      </c>
      <c r="AA76" s="74">
        <f>AA91+AA100+AA105+AA121*AM121</f>
        <v>0.4034</v>
      </c>
      <c r="AB76" s="32" t="s">
        <v>25</v>
      </c>
      <c r="AC76" s="33"/>
      <c r="AD76" s="33"/>
      <c r="AE76" s="33"/>
      <c r="AF76" s="33"/>
      <c r="AG76" s="70"/>
      <c r="AH76" s="70"/>
      <c r="AI76" s="84"/>
      <c r="AJ76" s="22">
        <v>0</v>
      </c>
      <c r="AK76" s="64">
        <v>0</v>
      </c>
      <c r="AL76" s="64">
        <v>0</v>
      </c>
      <c r="AM76" s="64">
        <v>0</v>
      </c>
      <c r="AN76" s="64">
        <v>0</v>
      </c>
      <c r="AO76" s="64">
        <v>0</v>
      </c>
      <c r="AP76" s="89">
        <v>0</v>
      </c>
      <c r="AQ76" s="89">
        <v>0</v>
      </c>
      <c r="AR76" s="89">
        <v>0</v>
      </c>
      <c r="AS76" s="89">
        <v>0</v>
      </c>
      <c r="AT76" s="89">
        <v>0</v>
      </c>
      <c r="AU76" s="89">
        <v>1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22">
        <v>0</v>
      </c>
    </row>
    <row r="77" s="1" customFormat="1" ht="86.25" spans="1:54">
      <c r="A77" s="33">
        <v>69</v>
      </c>
      <c r="B77" s="48"/>
      <c r="C77" s="27"/>
      <c r="D77" s="27">
        <v>2</v>
      </c>
      <c r="E77" s="27"/>
      <c r="F77" s="27"/>
      <c r="G77" s="27"/>
      <c r="H77" s="27"/>
      <c r="I77" s="27"/>
      <c r="J77" s="48"/>
      <c r="K77" s="48"/>
      <c r="L77" s="53" t="s">
        <v>155</v>
      </c>
      <c r="M77" s="43" t="s">
        <v>139</v>
      </c>
      <c r="N77" s="339" t="s">
        <v>390</v>
      </c>
      <c r="O77" s="33"/>
      <c r="P77" s="23" t="s">
        <v>305</v>
      </c>
      <c r="Q77" s="33"/>
      <c r="R77" s="32" t="s">
        <v>73</v>
      </c>
      <c r="S77" s="53" t="s">
        <v>327</v>
      </c>
      <c r="T77" s="32" t="s">
        <v>25</v>
      </c>
      <c r="U77" s="32" t="s">
        <v>306</v>
      </c>
      <c r="V77" s="32" t="s">
        <v>307</v>
      </c>
      <c r="W77" s="29" t="s">
        <v>328</v>
      </c>
      <c r="X77" s="27" t="s">
        <v>309</v>
      </c>
      <c r="Y77" s="72" t="s">
        <v>25</v>
      </c>
      <c r="Z77" s="50" t="s">
        <v>25</v>
      </c>
      <c r="AA77" s="74" t="e">
        <f>AA92+AA101+AA106+AA122*AM122</f>
        <v>#REF!</v>
      </c>
      <c r="AB77" s="32" t="s">
        <v>25</v>
      </c>
      <c r="AC77" s="33"/>
      <c r="AD77" s="33"/>
      <c r="AE77" s="33"/>
      <c r="AF77" s="33"/>
      <c r="AG77" s="70"/>
      <c r="AH77" s="70"/>
      <c r="AI77" s="84"/>
      <c r="AJ77" s="22">
        <v>0</v>
      </c>
      <c r="AK77" s="64">
        <v>0</v>
      </c>
      <c r="AL77" s="64">
        <v>0</v>
      </c>
      <c r="AM77" s="64">
        <v>0</v>
      </c>
      <c r="AN77" s="64">
        <v>0</v>
      </c>
      <c r="AO77" s="64">
        <v>0</v>
      </c>
      <c r="AP77" s="89">
        <v>0</v>
      </c>
      <c r="AQ77" s="89">
        <v>0</v>
      </c>
      <c r="AR77" s="89">
        <v>0</v>
      </c>
      <c r="AS77" s="89">
        <v>0</v>
      </c>
      <c r="AT77" s="89">
        <v>0</v>
      </c>
      <c r="AU77" s="89">
        <v>0</v>
      </c>
      <c r="AV77" s="89">
        <v>1</v>
      </c>
      <c r="AW77" s="89">
        <v>0</v>
      </c>
      <c r="AX77" s="89">
        <v>0</v>
      </c>
      <c r="AY77" s="89">
        <v>0</v>
      </c>
      <c r="AZ77" s="89">
        <v>0</v>
      </c>
      <c r="BA77" s="89">
        <v>0</v>
      </c>
      <c r="BB77" s="22">
        <v>0</v>
      </c>
    </row>
    <row r="78" s="1" customFormat="1" ht="86.25" spans="1:54">
      <c r="A78" s="33">
        <v>70</v>
      </c>
      <c r="B78" s="48"/>
      <c r="C78" s="27"/>
      <c r="D78" s="27">
        <v>2</v>
      </c>
      <c r="E78" s="27"/>
      <c r="F78" s="27"/>
      <c r="G78" s="27"/>
      <c r="H78" s="27"/>
      <c r="I78" s="27"/>
      <c r="J78" s="48"/>
      <c r="K78" s="48"/>
      <c r="L78" s="53" t="s">
        <v>222</v>
      </c>
      <c r="M78" s="43" t="s">
        <v>139</v>
      </c>
      <c r="N78" s="339" t="s">
        <v>390</v>
      </c>
      <c r="O78" s="33"/>
      <c r="P78" s="23" t="s">
        <v>305</v>
      </c>
      <c r="Q78" s="33"/>
      <c r="R78" s="32" t="s">
        <v>73</v>
      </c>
      <c r="S78" s="53" t="s">
        <v>327</v>
      </c>
      <c r="T78" s="32" t="s">
        <v>25</v>
      </c>
      <c r="U78" s="32" t="s">
        <v>306</v>
      </c>
      <c r="V78" s="32" t="s">
        <v>307</v>
      </c>
      <c r="W78" s="29" t="s">
        <v>328</v>
      </c>
      <c r="X78" s="27" t="s">
        <v>309</v>
      </c>
      <c r="Y78" s="72" t="s">
        <v>25</v>
      </c>
      <c r="Z78" s="50" t="s">
        <v>25</v>
      </c>
      <c r="AA78" s="74">
        <f>AA93+AA102+AA107+AA123*AM123</f>
        <v>0.5</v>
      </c>
      <c r="AB78" s="32" t="s">
        <v>25</v>
      </c>
      <c r="AC78" s="33"/>
      <c r="AD78" s="33"/>
      <c r="AE78" s="33"/>
      <c r="AF78" s="33"/>
      <c r="AG78" s="70"/>
      <c r="AH78" s="70"/>
      <c r="AI78" s="84"/>
      <c r="AJ78" s="22">
        <v>0</v>
      </c>
      <c r="AK78" s="64">
        <v>0</v>
      </c>
      <c r="AL78" s="64">
        <v>0</v>
      </c>
      <c r="AM78" s="64">
        <v>0</v>
      </c>
      <c r="AN78" s="64">
        <v>0</v>
      </c>
      <c r="AO78" s="64">
        <v>0</v>
      </c>
      <c r="AP78" s="89">
        <v>0</v>
      </c>
      <c r="AQ78" s="89">
        <v>0</v>
      </c>
      <c r="AR78" s="89">
        <v>0</v>
      </c>
      <c r="AS78" s="89">
        <v>0</v>
      </c>
      <c r="AT78" s="89">
        <v>0</v>
      </c>
      <c r="AU78" s="89">
        <v>0</v>
      </c>
      <c r="AV78" s="89">
        <v>0</v>
      </c>
      <c r="AW78" s="89">
        <v>1</v>
      </c>
      <c r="AX78" s="89">
        <v>0</v>
      </c>
      <c r="AY78" s="89">
        <v>0</v>
      </c>
      <c r="AZ78" s="89">
        <v>0</v>
      </c>
      <c r="BA78" s="89">
        <v>0</v>
      </c>
      <c r="BB78" s="22">
        <v>0</v>
      </c>
    </row>
    <row r="79" s="1" customFormat="1" ht="86.25" spans="1:54">
      <c r="A79" s="33">
        <v>71</v>
      </c>
      <c r="B79" s="48"/>
      <c r="C79" s="27"/>
      <c r="D79" s="27">
        <v>2</v>
      </c>
      <c r="E79" s="27"/>
      <c r="F79" s="27"/>
      <c r="G79" s="27"/>
      <c r="H79" s="27"/>
      <c r="I79" s="27"/>
      <c r="J79" s="48"/>
      <c r="K79" s="48"/>
      <c r="L79" s="53" t="s">
        <v>158</v>
      </c>
      <c r="M79" s="43" t="s">
        <v>139</v>
      </c>
      <c r="N79" s="339" t="s">
        <v>391</v>
      </c>
      <c r="O79" s="33"/>
      <c r="P79" s="23" t="s">
        <v>305</v>
      </c>
      <c r="Q79" s="33"/>
      <c r="R79" s="32" t="s">
        <v>73</v>
      </c>
      <c r="S79" s="53" t="s">
        <v>327</v>
      </c>
      <c r="T79" s="32" t="s">
        <v>25</v>
      </c>
      <c r="U79" s="32" t="s">
        <v>306</v>
      </c>
      <c r="V79" s="32" t="s">
        <v>307</v>
      </c>
      <c r="W79" s="29" t="s">
        <v>328</v>
      </c>
      <c r="X79" s="27" t="s">
        <v>309</v>
      </c>
      <c r="Y79" s="72" t="s">
        <v>25</v>
      </c>
      <c r="Z79" s="50" t="s">
        <v>25</v>
      </c>
      <c r="AA79" s="74">
        <f>AA93+AA102+AA108+AA123*AM123</f>
        <v>0.5</v>
      </c>
      <c r="AB79" s="32" t="s">
        <v>25</v>
      </c>
      <c r="AC79" s="33"/>
      <c r="AD79" s="33"/>
      <c r="AE79" s="33"/>
      <c r="AF79" s="33"/>
      <c r="AG79" s="70"/>
      <c r="AH79" s="70"/>
      <c r="AI79" s="84"/>
      <c r="AJ79" s="22">
        <v>0</v>
      </c>
      <c r="AK79" s="64">
        <v>0</v>
      </c>
      <c r="AL79" s="64">
        <v>0</v>
      </c>
      <c r="AM79" s="64">
        <v>0</v>
      </c>
      <c r="AN79" s="64">
        <v>0</v>
      </c>
      <c r="AO79" s="64">
        <v>0</v>
      </c>
      <c r="AP79" s="89">
        <v>0</v>
      </c>
      <c r="AQ79" s="89">
        <v>0</v>
      </c>
      <c r="AR79" s="89">
        <v>0</v>
      </c>
      <c r="AS79" s="89">
        <v>0</v>
      </c>
      <c r="AT79" s="89">
        <v>0</v>
      </c>
      <c r="AU79" s="89">
        <v>0</v>
      </c>
      <c r="AV79" s="89">
        <v>0</v>
      </c>
      <c r="AW79" s="89">
        <v>0</v>
      </c>
      <c r="AX79" s="89">
        <v>1</v>
      </c>
      <c r="AY79" s="89">
        <v>0</v>
      </c>
      <c r="AZ79" s="89">
        <v>0</v>
      </c>
      <c r="BA79" s="89">
        <v>0</v>
      </c>
      <c r="BB79" s="22">
        <v>0</v>
      </c>
    </row>
    <row r="80" s="1" customFormat="1" ht="86.25" spans="1:54">
      <c r="A80" s="33">
        <v>72</v>
      </c>
      <c r="B80" s="48"/>
      <c r="C80" s="27"/>
      <c r="D80" s="27">
        <v>2</v>
      </c>
      <c r="E80" s="27"/>
      <c r="F80" s="27"/>
      <c r="G80" s="27"/>
      <c r="H80" s="27"/>
      <c r="I80" s="27"/>
      <c r="J80" s="48"/>
      <c r="K80" s="48"/>
      <c r="L80" s="53" t="s">
        <v>161</v>
      </c>
      <c r="M80" s="43" t="s">
        <v>147</v>
      </c>
      <c r="N80" s="339" t="s">
        <v>392</v>
      </c>
      <c r="O80" s="33"/>
      <c r="P80" s="23" t="s">
        <v>305</v>
      </c>
      <c r="Q80" s="33"/>
      <c r="R80" s="32" t="s">
        <v>73</v>
      </c>
      <c r="S80" s="53" t="s">
        <v>327</v>
      </c>
      <c r="T80" s="32" t="s">
        <v>25</v>
      </c>
      <c r="U80" s="32" t="s">
        <v>306</v>
      </c>
      <c r="V80" s="32" t="s">
        <v>307</v>
      </c>
      <c r="W80" s="29" t="s">
        <v>328</v>
      </c>
      <c r="X80" s="27" t="s">
        <v>309</v>
      </c>
      <c r="Y80" s="72" t="s">
        <v>25</v>
      </c>
      <c r="Z80" s="50" t="s">
        <v>25</v>
      </c>
      <c r="AA80" s="74" t="e">
        <f>AA94+AA103+AA115+AA124*AM124</f>
        <v>#REF!</v>
      </c>
      <c r="AB80" s="32" t="s">
        <v>25</v>
      </c>
      <c r="AC80" s="33"/>
      <c r="AD80" s="33"/>
      <c r="AE80" s="33"/>
      <c r="AF80" s="33"/>
      <c r="AG80" s="70"/>
      <c r="AH80" s="70"/>
      <c r="AI80" s="84"/>
      <c r="AJ80" s="22">
        <v>0</v>
      </c>
      <c r="AK80" s="64">
        <v>0</v>
      </c>
      <c r="AL80" s="64">
        <v>0</v>
      </c>
      <c r="AM80" s="64">
        <v>0</v>
      </c>
      <c r="AN80" s="64">
        <v>0</v>
      </c>
      <c r="AO80" s="64">
        <v>0</v>
      </c>
      <c r="AP80" s="89">
        <v>0</v>
      </c>
      <c r="AQ80" s="89">
        <v>0</v>
      </c>
      <c r="AR80" s="89">
        <v>0</v>
      </c>
      <c r="AS80" s="89">
        <v>0</v>
      </c>
      <c r="AT80" s="89">
        <v>0</v>
      </c>
      <c r="AU80" s="89">
        <v>0</v>
      </c>
      <c r="AV80" s="89">
        <v>0</v>
      </c>
      <c r="AW80" s="89">
        <v>0</v>
      </c>
      <c r="AX80" s="89">
        <v>0</v>
      </c>
      <c r="AY80" s="89">
        <v>1</v>
      </c>
      <c r="AZ80" s="89">
        <v>0</v>
      </c>
      <c r="BA80" s="89">
        <v>0</v>
      </c>
      <c r="BB80" s="22">
        <v>0</v>
      </c>
    </row>
    <row r="81" s="1" customFormat="1" ht="86.25" spans="1:54">
      <c r="A81" s="33">
        <v>73</v>
      </c>
      <c r="B81" s="48"/>
      <c r="C81" s="27"/>
      <c r="D81" s="27">
        <v>2</v>
      </c>
      <c r="E81" s="27"/>
      <c r="F81" s="27"/>
      <c r="G81" s="27"/>
      <c r="H81" s="27"/>
      <c r="I81" s="27"/>
      <c r="J81" s="48"/>
      <c r="K81" s="48"/>
      <c r="L81" s="53" t="s">
        <v>223</v>
      </c>
      <c r="M81" s="43" t="s">
        <v>147</v>
      </c>
      <c r="N81" s="339" t="s">
        <v>392</v>
      </c>
      <c r="O81" s="33"/>
      <c r="P81" s="23" t="s">
        <v>305</v>
      </c>
      <c r="Q81" s="33"/>
      <c r="R81" s="32" t="s">
        <v>73</v>
      </c>
      <c r="S81" s="53" t="s">
        <v>327</v>
      </c>
      <c r="T81" s="32" t="s">
        <v>25</v>
      </c>
      <c r="U81" s="32" t="s">
        <v>306</v>
      </c>
      <c r="V81" s="32" t="s">
        <v>307</v>
      </c>
      <c r="W81" s="29" t="s">
        <v>328</v>
      </c>
      <c r="X81" s="27" t="s">
        <v>309</v>
      </c>
      <c r="Y81" s="72" t="s">
        <v>25</v>
      </c>
      <c r="Z81" s="50" t="s">
        <v>25</v>
      </c>
      <c r="AA81" s="74" t="e">
        <f>AA95+AA104+AA116+AA125*AM125</f>
        <v>#REF!</v>
      </c>
      <c r="AB81" s="32" t="s">
        <v>25</v>
      </c>
      <c r="AC81" s="33"/>
      <c r="AD81" s="33"/>
      <c r="AE81" s="33"/>
      <c r="AF81" s="33"/>
      <c r="AG81" s="70"/>
      <c r="AH81" s="70"/>
      <c r="AI81" s="84"/>
      <c r="AJ81" s="22">
        <v>0</v>
      </c>
      <c r="AK81" s="64">
        <v>0</v>
      </c>
      <c r="AL81" s="64">
        <v>0</v>
      </c>
      <c r="AM81" s="64">
        <v>0</v>
      </c>
      <c r="AN81" s="64">
        <v>0</v>
      </c>
      <c r="AO81" s="64">
        <v>0</v>
      </c>
      <c r="AP81" s="89">
        <v>0</v>
      </c>
      <c r="AQ81" s="89">
        <v>0</v>
      </c>
      <c r="AR81" s="89">
        <v>0</v>
      </c>
      <c r="AS81" s="89">
        <v>0</v>
      </c>
      <c r="AT81" s="89">
        <v>0</v>
      </c>
      <c r="AU81" s="89">
        <v>0</v>
      </c>
      <c r="AV81" s="89">
        <v>0</v>
      </c>
      <c r="AW81" s="89">
        <v>0</v>
      </c>
      <c r="AX81" s="89">
        <v>0</v>
      </c>
      <c r="AY81" s="89">
        <v>0</v>
      </c>
      <c r="AZ81" s="89">
        <v>1</v>
      </c>
      <c r="BA81" s="89">
        <v>0</v>
      </c>
      <c r="BB81" s="22">
        <v>0</v>
      </c>
    </row>
    <row r="82" s="1" customFormat="1" ht="86.25" spans="1:54">
      <c r="A82" s="33">
        <v>74</v>
      </c>
      <c r="B82" s="48"/>
      <c r="C82" s="27"/>
      <c r="D82" s="27">
        <v>2</v>
      </c>
      <c r="E82" s="27"/>
      <c r="F82" s="27"/>
      <c r="G82" s="27"/>
      <c r="H82" s="27"/>
      <c r="I82" s="27"/>
      <c r="J82" s="48"/>
      <c r="K82" s="48"/>
      <c r="L82" s="53" t="s">
        <v>165</v>
      </c>
      <c r="M82" s="43" t="s">
        <v>151</v>
      </c>
      <c r="N82" s="339" t="s">
        <v>393</v>
      </c>
      <c r="O82" s="33"/>
      <c r="P82" s="23" t="s">
        <v>305</v>
      </c>
      <c r="Q82" s="33"/>
      <c r="R82" s="32" t="s">
        <v>73</v>
      </c>
      <c r="S82" s="53" t="s">
        <v>327</v>
      </c>
      <c r="T82" s="32" t="s">
        <v>25</v>
      </c>
      <c r="U82" s="32" t="s">
        <v>306</v>
      </c>
      <c r="V82" s="32" t="s">
        <v>307</v>
      </c>
      <c r="W82" s="29" t="s">
        <v>328</v>
      </c>
      <c r="X82" s="27" t="s">
        <v>309</v>
      </c>
      <c r="Y82" s="72" t="s">
        <v>25</v>
      </c>
      <c r="Z82" s="50" t="s">
        <v>25</v>
      </c>
      <c r="AA82" s="74" t="e">
        <f>AA95+AA105+AA116+AA125*AM125</f>
        <v>#REF!</v>
      </c>
      <c r="AB82" s="32" t="s">
        <v>25</v>
      </c>
      <c r="AC82" s="33"/>
      <c r="AD82" s="33"/>
      <c r="AE82" s="33"/>
      <c r="AF82" s="33"/>
      <c r="AG82" s="70"/>
      <c r="AH82" s="70"/>
      <c r="AI82" s="84"/>
      <c r="AJ82" s="22">
        <v>0</v>
      </c>
      <c r="AK82" s="64">
        <v>0</v>
      </c>
      <c r="AL82" s="64">
        <v>0</v>
      </c>
      <c r="AM82" s="64">
        <v>0</v>
      </c>
      <c r="AN82" s="64">
        <v>0</v>
      </c>
      <c r="AO82" s="64">
        <v>0</v>
      </c>
      <c r="AP82" s="89">
        <v>0</v>
      </c>
      <c r="AQ82" s="89">
        <v>0</v>
      </c>
      <c r="AR82" s="89">
        <v>0</v>
      </c>
      <c r="AS82" s="89">
        <v>0</v>
      </c>
      <c r="AT82" s="89">
        <v>0</v>
      </c>
      <c r="AU82" s="89">
        <v>0</v>
      </c>
      <c r="AV82" s="89">
        <v>0</v>
      </c>
      <c r="AW82" s="89">
        <v>0</v>
      </c>
      <c r="AX82" s="89">
        <v>0</v>
      </c>
      <c r="AY82" s="89">
        <v>0</v>
      </c>
      <c r="AZ82" s="89">
        <v>0</v>
      </c>
      <c r="BA82" s="89">
        <v>1</v>
      </c>
      <c r="BB82" s="22">
        <v>0</v>
      </c>
    </row>
    <row r="83" ht="39.95" customHeight="1" spans="1:54">
      <c r="A83" s="33">
        <v>75</v>
      </c>
      <c r="B83" s="48"/>
      <c r="C83" s="27"/>
      <c r="D83" s="27"/>
      <c r="E83" s="27">
        <v>3</v>
      </c>
      <c r="F83" s="27"/>
      <c r="G83" s="27"/>
      <c r="H83" s="27"/>
      <c r="I83" s="27"/>
      <c r="J83" s="33"/>
      <c r="K83" s="33"/>
      <c r="L83" s="53" t="s">
        <v>394</v>
      </c>
      <c r="M83" s="43" t="s">
        <v>395</v>
      </c>
      <c r="N83" s="99" t="s">
        <v>396</v>
      </c>
      <c r="O83" s="33"/>
      <c r="P83" s="23" t="s">
        <v>305</v>
      </c>
      <c r="Q83" s="48"/>
      <c r="R83" s="32" t="s">
        <v>73</v>
      </c>
      <c r="S83" s="53" t="s">
        <v>394</v>
      </c>
      <c r="T83" s="22" t="s">
        <v>73</v>
      </c>
      <c r="U83" s="32" t="s">
        <v>306</v>
      </c>
      <c r="V83" s="32" t="s">
        <v>307</v>
      </c>
      <c r="W83" s="29" t="s">
        <v>328</v>
      </c>
      <c r="X83" s="27" t="s">
        <v>309</v>
      </c>
      <c r="Y83" s="72" t="s">
        <v>25</v>
      </c>
      <c r="Z83" s="50" t="s">
        <v>25</v>
      </c>
      <c r="AA83" s="74">
        <f>AA87+AA91*AJ91+AA92*AJ92</f>
        <v>1.0742</v>
      </c>
      <c r="AB83" s="32" t="s">
        <v>25</v>
      </c>
      <c r="AC83" s="70"/>
      <c r="AD83" s="70"/>
      <c r="AE83" s="70"/>
      <c r="AF83" s="70"/>
      <c r="AG83" s="70"/>
      <c r="AH83" s="70"/>
      <c r="AI83" s="84"/>
      <c r="AJ83" s="22">
        <v>1</v>
      </c>
      <c r="AK83" s="22">
        <v>1</v>
      </c>
      <c r="AL83" s="22">
        <v>0</v>
      </c>
      <c r="AM83" s="22">
        <v>0</v>
      </c>
      <c r="AN83" s="22">
        <v>0</v>
      </c>
      <c r="AO83" s="22">
        <v>0</v>
      </c>
      <c r="AP83" s="78">
        <v>0</v>
      </c>
      <c r="AQ83" s="78">
        <v>0</v>
      </c>
      <c r="AR83" s="78">
        <v>0</v>
      </c>
      <c r="AS83" s="22">
        <v>1</v>
      </c>
      <c r="AT83" s="22">
        <v>1</v>
      </c>
      <c r="AU83" s="22">
        <v>0</v>
      </c>
      <c r="AV83" s="78">
        <v>0</v>
      </c>
      <c r="AW83" s="78">
        <v>0</v>
      </c>
      <c r="AX83" s="78">
        <v>0</v>
      </c>
      <c r="AY83" s="22">
        <v>1</v>
      </c>
      <c r="AZ83" s="22">
        <v>1</v>
      </c>
      <c r="BA83" s="22">
        <v>0</v>
      </c>
      <c r="BB83" s="22">
        <v>1</v>
      </c>
    </row>
    <row r="84" ht="39.95" customHeight="1" spans="1:54">
      <c r="A84" s="33">
        <v>76</v>
      </c>
      <c r="B84" s="48"/>
      <c r="C84" s="27"/>
      <c r="D84" s="27"/>
      <c r="E84" s="27">
        <v>3</v>
      </c>
      <c r="F84" s="27"/>
      <c r="G84" s="27"/>
      <c r="H84" s="27"/>
      <c r="I84" s="27"/>
      <c r="J84" s="33"/>
      <c r="K84" s="33"/>
      <c r="L84" s="53" t="s">
        <v>397</v>
      </c>
      <c r="M84" s="43" t="s">
        <v>398</v>
      </c>
      <c r="N84" s="99" t="s">
        <v>380</v>
      </c>
      <c r="O84" s="33"/>
      <c r="P84" s="23" t="s">
        <v>305</v>
      </c>
      <c r="Q84" s="48"/>
      <c r="R84" s="32" t="s">
        <v>73</v>
      </c>
      <c r="S84" s="53" t="s">
        <v>397</v>
      </c>
      <c r="T84" s="22" t="s">
        <v>73</v>
      </c>
      <c r="U84" s="32" t="s">
        <v>306</v>
      </c>
      <c r="V84" s="32" t="s">
        <v>307</v>
      </c>
      <c r="W84" s="29" t="s">
        <v>328</v>
      </c>
      <c r="X84" s="27" t="s">
        <v>309</v>
      </c>
      <c r="Y84" s="72" t="s">
        <v>25</v>
      </c>
      <c r="Z84" s="50" t="s">
        <v>25</v>
      </c>
      <c r="AA84" s="74">
        <f>AA88+AA91*AJ91+AA92*AJ92</f>
        <v>1.0032</v>
      </c>
      <c r="AB84" s="32" t="s">
        <v>25</v>
      </c>
      <c r="AC84" s="70"/>
      <c r="AD84" s="70"/>
      <c r="AE84" s="70"/>
      <c r="AF84" s="70"/>
      <c r="AG84" s="70"/>
      <c r="AH84" s="70"/>
      <c r="AI84" s="84"/>
      <c r="AJ84" s="22">
        <v>0</v>
      </c>
      <c r="AK84" s="22">
        <v>0</v>
      </c>
      <c r="AL84" s="22">
        <v>1</v>
      </c>
      <c r="AM84" s="22">
        <v>0</v>
      </c>
      <c r="AN84" s="22">
        <v>0</v>
      </c>
      <c r="AO84" s="22">
        <v>0</v>
      </c>
      <c r="AP84" s="78">
        <v>0</v>
      </c>
      <c r="AQ84" s="78">
        <v>0</v>
      </c>
      <c r="AR84" s="78">
        <v>0</v>
      </c>
      <c r="AS84" s="22">
        <v>0</v>
      </c>
      <c r="AT84" s="22">
        <v>0</v>
      </c>
      <c r="AU84" s="22">
        <v>1</v>
      </c>
      <c r="AV84" s="78">
        <v>0</v>
      </c>
      <c r="AW84" s="78">
        <v>0</v>
      </c>
      <c r="AX84" s="78">
        <v>0</v>
      </c>
      <c r="AY84" s="22">
        <v>0</v>
      </c>
      <c r="AZ84" s="22">
        <v>0</v>
      </c>
      <c r="BA84" s="22">
        <v>1</v>
      </c>
      <c r="BB84" s="22">
        <v>0</v>
      </c>
    </row>
    <row r="85" ht="39.95" customHeight="1" spans="1:54">
      <c r="A85" s="33">
        <v>77</v>
      </c>
      <c r="B85" s="48"/>
      <c r="C85" s="27"/>
      <c r="D85" s="27"/>
      <c r="E85" s="27">
        <v>3</v>
      </c>
      <c r="F85" s="27"/>
      <c r="G85" s="27"/>
      <c r="H85" s="27"/>
      <c r="I85" s="27"/>
      <c r="J85" s="33"/>
      <c r="K85" s="33"/>
      <c r="L85" s="53" t="s">
        <v>399</v>
      </c>
      <c r="M85" s="43" t="s">
        <v>400</v>
      </c>
      <c r="N85" s="99" t="s">
        <v>401</v>
      </c>
      <c r="O85" s="33"/>
      <c r="P85" s="23" t="s">
        <v>305</v>
      </c>
      <c r="Q85" s="48"/>
      <c r="R85" s="32" t="s">
        <v>73</v>
      </c>
      <c r="S85" s="53" t="s">
        <v>327</v>
      </c>
      <c r="T85" s="22" t="s">
        <v>73</v>
      </c>
      <c r="U85" s="32" t="s">
        <v>306</v>
      </c>
      <c r="V85" s="32" t="s">
        <v>307</v>
      </c>
      <c r="W85" s="29" t="s">
        <v>328</v>
      </c>
      <c r="X85" s="27" t="s">
        <v>309</v>
      </c>
      <c r="Y85" s="72" t="s">
        <v>25</v>
      </c>
      <c r="Z85" s="50" t="s">
        <v>25</v>
      </c>
      <c r="AA85" s="74">
        <f>AA89+AA91*AM91+AA92*AM92</f>
        <v>1.0792</v>
      </c>
      <c r="AB85" s="32" t="s">
        <v>25</v>
      </c>
      <c r="AC85" s="70"/>
      <c r="AD85" s="70"/>
      <c r="AE85" s="70"/>
      <c r="AF85" s="70"/>
      <c r="AG85" s="70"/>
      <c r="AH85" s="70"/>
      <c r="AI85" s="84"/>
      <c r="AJ85" s="22">
        <v>0</v>
      </c>
      <c r="AK85" s="22">
        <v>0</v>
      </c>
      <c r="AL85" s="22">
        <v>0</v>
      </c>
      <c r="AM85" s="22">
        <v>1</v>
      </c>
      <c r="AN85" s="22">
        <v>0</v>
      </c>
      <c r="AO85" s="22">
        <v>1</v>
      </c>
      <c r="AP85" s="78">
        <v>1</v>
      </c>
      <c r="AQ85" s="78">
        <v>1</v>
      </c>
      <c r="AR85" s="78">
        <v>0</v>
      </c>
      <c r="AS85" s="22">
        <v>0</v>
      </c>
      <c r="AT85" s="22">
        <v>0</v>
      </c>
      <c r="AU85" s="22">
        <v>0</v>
      </c>
      <c r="AV85" s="78">
        <v>1</v>
      </c>
      <c r="AW85" s="78">
        <v>1</v>
      </c>
      <c r="AX85" s="78">
        <v>0</v>
      </c>
      <c r="AY85" s="22">
        <v>0</v>
      </c>
      <c r="AZ85" s="22">
        <v>0</v>
      </c>
      <c r="BA85" s="22">
        <v>0</v>
      </c>
      <c r="BB85" s="22">
        <v>0</v>
      </c>
    </row>
    <row r="86" ht="39.95" customHeight="1" spans="1:54">
      <c r="A86" s="33">
        <v>78</v>
      </c>
      <c r="B86" s="48"/>
      <c r="C86" s="27"/>
      <c r="D86" s="27"/>
      <c r="E86" s="27">
        <v>3</v>
      </c>
      <c r="F86" s="27"/>
      <c r="G86" s="27"/>
      <c r="H86" s="27"/>
      <c r="I86" s="27"/>
      <c r="J86" s="33"/>
      <c r="K86" s="33"/>
      <c r="L86" s="53" t="s">
        <v>402</v>
      </c>
      <c r="M86" s="43" t="s">
        <v>403</v>
      </c>
      <c r="N86" s="99" t="s">
        <v>404</v>
      </c>
      <c r="O86" s="33"/>
      <c r="P86" s="23" t="s">
        <v>305</v>
      </c>
      <c r="Q86" s="48"/>
      <c r="R86" s="32" t="s">
        <v>73</v>
      </c>
      <c r="S86" s="53" t="s">
        <v>327</v>
      </c>
      <c r="T86" s="22" t="s">
        <v>73</v>
      </c>
      <c r="U86" s="32" t="s">
        <v>306</v>
      </c>
      <c r="V86" s="32" t="s">
        <v>307</v>
      </c>
      <c r="W86" s="29" t="s">
        <v>328</v>
      </c>
      <c r="X86" s="27" t="s">
        <v>309</v>
      </c>
      <c r="Y86" s="72" t="s">
        <v>25</v>
      </c>
      <c r="Z86" s="50" t="s">
        <v>25</v>
      </c>
      <c r="AA86" s="74">
        <f>AA90+AA91*AN91+AA92*AN92</f>
        <v>1.0082</v>
      </c>
      <c r="AB86" s="32" t="s">
        <v>25</v>
      </c>
      <c r="AC86" s="70"/>
      <c r="AD86" s="70"/>
      <c r="AE86" s="70"/>
      <c r="AF86" s="70"/>
      <c r="AG86" s="70"/>
      <c r="AH86" s="70"/>
      <c r="AI86" s="84"/>
      <c r="AJ86" s="22">
        <v>0</v>
      </c>
      <c r="AK86" s="22">
        <v>0</v>
      </c>
      <c r="AL86" s="22">
        <v>0</v>
      </c>
      <c r="AM86" s="22">
        <v>0</v>
      </c>
      <c r="AN86" s="22">
        <v>1</v>
      </c>
      <c r="AO86" s="22">
        <v>0</v>
      </c>
      <c r="AP86" s="78">
        <v>0</v>
      </c>
      <c r="AQ86" s="78">
        <v>0</v>
      </c>
      <c r="AR86" s="78">
        <v>1</v>
      </c>
      <c r="AS86" s="22">
        <v>0</v>
      </c>
      <c r="AT86" s="22">
        <v>0</v>
      </c>
      <c r="AU86" s="22">
        <v>0</v>
      </c>
      <c r="AV86" s="78">
        <v>0</v>
      </c>
      <c r="AW86" s="78">
        <v>0</v>
      </c>
      <c r="AX86" s="78">
        <v>1</v>
      </c>
      <c r="AY86" s="22">
        <v>0</v>
      </c>
      <c r="AZ86" s="22">
        <v>0</v>
      </c>
      <c r="BA86" s="22">
        <v>0</v>
      </c>
      <c r="BB86" s="22">
        <v>0</v>
      </c>
    </row>
    <row r="87" ht="39.95" customHeight="1" spans="1:54">
      <c r="A87" s="33">
        <v>79</v>
      </c>
      <c r="B87" s="23"/>
      <c r="C87" s="27"/>
      <c r="D87" s="27"/>
      <c r="E87" s="27"/>
      <c r="F87" s="27">
        <v>4</v>
      </c>
      <c r="G87" s="27"/>
      <c r="H87" s="27"/>
      <c r="I87" s="27"/>
      <c r="J87" s="22"/>
      <c r="K87" s="33"/>
      <c r="L87" s="53" t="s">
        <v>405</v>
      </c>
      <c r="M87" s="43" t="s">
        <v>406</v>
      </c>
      <c r="N87" s="99" t="s">
        <v>396</v>
      </c>
      <c r="O87" s="33"/>
      <c r="P87" s="23" t="s">
        <v>305</v>
      </c>
      <c r="Q87" s="48"/>
      <c r="R87" s="32" t="s">
        <v>73</v>
      </c>
      <c r="S87" s="53" t="s">
        <v>327</v>
      </c>
      <c r="T87" s="32" t="s">
        <v>25</v>
      </c>
      <c r="U87" s="32" t="s">
        <v>306</v>
      </c>
      <c r="V87" s="32" t="s">
        <v>307</v>
      </c>
      <c r="W87" s="29" t="s">
        <v>347</v>
      </c>
      <c r="X87" s="27" t="s">
        <v>407</v>
      </c>
      <c r="Y87" s="43" t="s">
        <v>408</v>
      </c>
      <c r="Z87" s="73" t="s">
        <v>25</v>
      </c>
      <c r="AA87" s="74">
        <v>1.05</v>
      </c>
      <c r="AB87" s="32" t="s">
        <v>25</v>
      </c>
      <c r="AC87" s="23"/>
      <c r="AD87" s="23"/>
      <c r="AE87" s="23"/>
      <c r="AF87" s="23"/>
      <c r="AG87" s="70"/>
      <c r="AH87" s="70"/>
      <c r="AI87" s="84"/>
      <c r="AJ87" s="22">
        <v>1</v>
      </c>
      <c r="AK87" s="22">
        <v>1</v>
      </c>
      <c r="AL87" s="22">
        <v>0</v>
      </c>
      <c r="AM87" s="22">
        <v>0</v>
      </c>
      <c r="AN87" s="22">
        <v>0</v>
      </c>
      <c r="AO87" s="22">
        <v>0</v>
      </c>
      <c r="AP87" s="78">
        <v>0</v>
      </c>
      <c r="AQ87" s="78">
        <v>0</v>
      </c>
      <c r="AR87" s="78">
        <v>0</v>
      </c>
      <c r="AS87" s="22">
        <v>1</v>
      </c>
      <c r="AT87" s="22">
        <v>1</v>
      </c>
      <c r="AU87" s="22">
        <v>0</v>
      </c>
      <c r="AV87" s="78">
        <v>0</v>
      </c>
      <c r="AW87" s="78">
        <v>0</v>
      </c>
      <c r="AX87" s="78">
        <v>0</v>
      </c>
      <c r="AY87" s="22">
        <v>1</v>
      </c>
      <c r="AZ87" s="22">
        <v>1</v>
      </c>
      <c r="BA87" s="22">
        <v>0</v>
      </c>
      <c r="BB87" s="22">
        <v>1</v>
      </c>
    </row>
    <row r="88" s="3" customFormat="1" ht="39.95" customHeight="1" spans="1:54">
      <c r="A88" s="33">
        <v>80</v>
      </c>
      <c r="B88" s="23"/>
      <c r="C88" s="27"/>
      <c r="D88" s="27"/>
      <c r="E88" s="27"/>
      <c r="F88" s="27">
        <v>4</v>
      </c>
      <c r="G88" s="27"/>
      <c r="H88" s="27"/>
      <c r="I88" s="27"/>
      <c r="J88" s="22"/>
      <c r="K88" s="33"/>
      <c r="L88" s="53" t="s">
        <v>409</v>
      </c>
      <c r="M88" s="43" t="s">
        <v>410</v>
      </c>
      <c r="N88" s="99" t="s">
        <v>380</v>
      </c>
      <c r="O88" s="33"/>
      <c r="P88" s="23" t="s">
        <v>305</v>
      </c>
      <c r="Q88" s="48"/>
      <c r="R88" s="32" t="s">
        <v>73</v>
      </c>
      <c r="S88" s="53" t="s">
        <v>327</v>
      </c>
      <c r="T88" s="32" t="s">
        <v>25</v>
      </c>
      <c r="U88" s="32" t="s">
        <v>306</v>
      </c>
      <c r="V88" s="32" t="s">
        <v>307</v>
      </c>
      <c r="W88" s="29" t="s">
        <v>347</v>
      </c>
      <c r="X88" s="27" t="s">
        <v>407</v>
      </c>
      <c r="Y88" s="43" t="s">
        <v>408</v>
      </c>
      <c r="Z88" s="73" t="s">
        <v>25</v>
      </c>
      <c r="AA88" s="74">
        <v>0.979</v>
      </c>
      <c r="AB88" s="32" t="s">
        <v>25</v>
      </c>
      <c r="AC88" s="23"/>
      <c r="AD88" s="23"/>
      <c r="AE88" s="23"/>
      <c r="AF88" s="23"/>
      <c r="AG88" s="70"/>
      <c r="AH88" s="70"/>
      <c r="AI88" s="84"/>
      <c r="AJ88" s="22">
        <v>0</v>
      </c>
      <c r="AK88" s="22">
        <v>0</v>
      </c>
      <c r="AL88" s="22">
        <v>1</v>
      </c>
      <c r="AM88" s="22">
        <v>0</v>
      </c>
      <c r="AN88" s="22">
        <v>0</v>
      </c>
      <c r="AO88" s="22">
        <v>0</v>
      </c>
      <c r="AP88" s="78">
        <v>0</v>
      </c>
      <c r="AQ88" s="78">
        <v>0</v>
      </c>
      <c r="AR88" s="78">
        <v>0</v>
      </c>
      <c r="AS88" s="22">
        <v>0</v>
      </c>
      <c r="AT88" s="22">
        <v>0</v>
      </c>
      <c r="AU88" s="22">
        <v>1</v>
      </c>
      <c r="AV88" s="78">
        <v>0</v>
      </c>
      <c r="AW88" s="78">
        <v>0</v>
      </c>
      <c r="AX88" s="78">
        <v>0</v>
      </c>
      <c r="AY88" s="22">
        <v>0</v>
      </c>
      <c r="AZ88" s="22">
        <v>0</v>
      </c>
      <c r="BA88" s="22">
        <v>1</v>
      </c>
      <c r="BB88" s="22">
        <v>0</v>
      </c>
    </row>
    <row r="89" s="3" customFormat="1" ht="39.95" customHeight="1" spans="1:54">
      <c r="A89" s="33">
        <v>81</v>
      </c>
      <c r="B89" s="23"/>
      <c r="C89" s="27"/>
      <c r="D89" s="27"/>
      <c r="E89" s="27"/>
      <c r="F89" s="27">
        <v>4</v>
      </c>
      <c r="G89" s="27"/>
      <c r="H89" s="27"/>
      <c r="I89" s="27"/>
      <c r="J89" s="22"/>
      <c r="K89" s="33"/>
      <c r="L89" s="53" t="s">
        <v>411</v>
      </c>
      <c r="M89" s="43" t="s">
        <v>412</v>
      </c>
      <c r="N89" s="99" t="s">
        <v>401</v>
      </c>
      <c r="O89" s="33"/>
      <c r="P89" s="23" t="s">
        <v>305</v>
      </c>
      <c r="Q89" s="48"/>
      <c r="R89" s="32" t="s">
        <v>73</v>
      </c>
      <c r="S89" s="53" t="s">
        <v>327</v>
      </c>
      <c r="T89" s="32" t="s">
        <v>25</v>
      </c>
      <c r="U89" s="32" t="s">
        <v>306</v>
      </c>
      <c r="V89" s="32" t="s">
        <v>307</v>
      </c>
      <c r="W89" s="29" t="s">
        <v>347</v>
      </c>
      <c r="X89" s="27" t="s">
        <v>407</v>
      </c>
      <c r="Y89" s="43" t="s">
        <v>408</v>
      </c>
      <c r="Z89" s="73" t="s">
        <v>25</v>
      </c>
      <c r="AA89" s="74">
        <v>1.055</v>
      </c>
      <c r="AB89" s="32" t="s">
        <v>25</v>
      </c>
      <c r="AC89" s="23"/>
      <c r="AD89" s="23"/>
      <c r="AE89" s="23"/>
      <c r="AF89" s="23"/>
      <c r="AG89" s="70"/>
      <c r="AH89" s="70"/>
      <c r="AI89" s="84"/>
      <c r="AJ89" s="22">
        <v>0</v>
      </c>
      <c r="AK89" s="22">
        <v>0</v>
      </c>
      <c r="AL89" s="22">
        <v>0</v>
      </c>
      <c r="AM89" s="22">
        <v>1</v>
      </c>
      <c r="AN89" s="22">
        <v>0</v>
      </c>
      <c r="AO89" s="22">
        <v>1</v>
      </c>
      <c r="AP89" s="78">
        <v>1</v>
      </c>
      <c r="AQ89" s="78">
        <v>1</v>
      </c>
      <c r="AR89" s="78">
        <v>0</v>
      </c>
      <c r="AS89" s="22">
        <v>0</v>
      </c>
      <c r="AT89" s="22">
        <v>0</v>
      </c>
      <c r="AU89" s="22">
        <v>0</v>
      </c>
      <c r="AV89" s="78">
        <v>1</v>
      </c>
      <c r="AW89" s="78">
        <v>1</v>
      </c>
      <c r="AX89" s="78">
        <v>0</v>
      </c>
      <c r="AY89" s="22">
        <v>0</v>
      </c>
      <c r="AZ89" s="22">
        <v>0</v>
      </c>
      <c r="BA89" s="22">
        <v>0</v>
      </c>
      <c r="BB89" s="22">
        <v>0</v>
      </c>
    </row>
    <row r="90" s="3" customFormat="1" ht="39.95" customHeight="1" spans="1:54">
      <c r="A90" s="33">
        <v>82</v>
      </c>
      <c r="B90" s="23"/>
      <c r="C90" s="27"/>
      <c r="D90" s="27"/>
      <c r="E90" s="27"/>
      <c r="F90" s="27">
        <v>4</v>
      </c>
      <c r="G90" s="27"/>
      <c r="H90" s="27"/>
      <c r="I90" s="27"/>
      <c r="J90" s="22"/>
      <c r="K90" s="33"/>
      <c r="L90" s="53" t="s">
        <v>413</v>
      </c>
      <c r="M90" s="43" t="s">
        <v>414</v>
      </c>
      <c r="N90" s="99" t="s">
        <v>415</v>
      </c>
      <c r="O90" s="33"/>
      <c r="P90" s="23" t="s">
        <v>305</v>
      </c>
      <c r="Q90" s="48"/>
      <c r="R90" s="32" t="s">
        <v>73</v>
      </c>
      <c r="S90" s="53" t="s">
        <v>327</v>
      </c>
      <c r="T90" s="32" t="s">
        <v>25</v>
      </c>
      <c r="U90" s="32" t="s">
        <v>306</v>
      </c>
      <c r="V90" s="32" t="s">
        <v>307</v>
      </c>
      <c r="W90" s="29" t="s">
        <v>347</v>
      </c>
      <c r="X90" s="27" t="s">
        <v>407</v>
      </c>
      <c r="Y90" s="43" t="s">
        <v>408</v>
      </c>
      <c r="Z90" s="73" t="s">
        <v>25</v>
      </c>
      <c r="AA90" s="74">
        <v>0.984</v>
      </c>
      <c r="AB90" s="32" t="s">
        <v>25</v>
      </c>
      <c r="AC90" s="23"/>
      <c r="AD90" s="23"/>
      <c r="AE90" s="23"/>
      <c r="AF90" s="23"/>
      <c r="AG90" s="70"/>
      <c r="AH90" s="70"/>
      <c r="AI90" s="84"/>
      <c r="AJ90" s="22">
        <v>0</v>
      </c>
      <c r="AK90" s="22">
        <v>0</v>
      </c>
      <c r="AL90" s="22">
        <v>0</v>
      </c>
      <c r="AM90" s="22">
        <v>0</v>
      </c>
      <c r="AN90" s="22">
        <v>1</v>
      </c>
      <c r="AO90" s="22">
        <v>0</v>
      </c>
      <c r="AP90" s="78">
        <v>0</v>
      </c>
      <c r="AQ90" s="78">
        <v>0</v>
      </c>
      <c r="AR90" s="78">
        <v>1</v>
      </c>
      <c r="AS90" s="22">
        <v>0</v>
      </c>
      <c r="AT90" s="22">
        <v>0</v>
      </c>
      <c r="AU90" s="22">
        <v>0</v>
      </c>
      <c r="AV90" s="78">
        <v>0</v>
      </c>
      <c r="AW90" s="78">
        <v>0</v>
      </c>
      <c r="AX90" s="78">
        <v>1</v>
      </c>
      <c r="AY90" s="22">
        <v>0</v>
      </c>
      <c r="AZ90" s="22">
        <v>0</v>
      </c>
      <c r="BA90" s="22">
        <v>0</v>
      </c>
      <c r="BB90" s="22">
        <v>0</v>
      </c>
    </row>
    <row r="91" ht="39.95" customHeight="1" spans="1:54">
      <c r="A91" s="33">
        <v>83</v>
      </c>
      <c r="B91" s="23"/>
      <c r="C91" s="27"/>
      <c r="D91" s="27"/>
      <c r="E91" s="27"/>
      <c r="F91" s="27">
        <v>4</v>
      </c>
      <c r="G91" s="27"/>
      <c r="H91" s="27"/>
      <c r="I91" s="27"/>
      <c r="J91" s="22"/>
      <c r="K91" s="33"/>
      <c r="L91" s="53" t="s">
        <v>416</v>
      </c>
      <c r="M91" s="43" t="s">
        <v>417</v>
      </c>
      <c r="N91" s="99" t="s">
        <v>418</v>
      </c>
      <c r="O91" s="33"/>
      <c r="P91" s="23" t="s">
        <v>305</v>
      </c>
      <c r="Q91" s="32"/>
      <c r="R91" s="32" t="s">
        <v>73</v>
      </c>
      <c r="S91" s="53" t="s">
        <v>327</v>
      </c>
      <c r="T91" s="32" t="s">
        <v>25</v>
      </c>
      <c r="U91" s="32" t="s">
        <v>307</v>
      </c>
      <c r="V91" s="32" t="s">
        <v>306</v>
      </c>
      <c r="W91" s="29" t="s">
        <v>341</v>
      </c>
      <c r="X91" s="27" t="s">
        <v>419</v>
      </c>
      <c r="Y91" s="73" t="s">
        <v>420</v>
      </c>
      <c r="Z91" s="73" t="s">
        <v>25</v>
      </c>
      <c r="AA91" s="74">
        <v>0.0034</v>
      </c>
      <c r="AB91" s="32" t="s">
        <v>25</v>
      </c>
      <c r="AC91" s="23"/>
      <c r="AD91" s="23"/>
      <c r="AE91" s="23"/>
      <c r="AF91" s="23"/>
      <c r="AG91" s="70"/>
      <c r="AH91" s="70"/>
      <c r="AI91" s="84"/>
      <c r="AJ91" s="27">
        <v>2</v>
      </c>
      <c r="AK91" s="22">
        <v>2</v>
      </c>
      <c r="AL91" s="22">
        <v>2</v>
      </c>
      <c r="AM91" s="22">
        <v>2</v>
      </c>
      <c r="AN91" s="22">
        <v>2</v>
      </c>
      <c r="AO91" s="22">
        <v>2</v>
      </c>
      <c r="AP91" s="22">
        <v>2</v>
      </c>
      <c r="AQ91" s="22">
        <v>2</v>
      </c>
      <c r="AR91" s="78">
        <v>2</v>
      </c>
      <c r="AS91" s="22">
        <v>2</v>
      </c>
      <c r="AT91" s="22">
        <v>2</v>
      </c>
      <c r="AU91" s="22">
        <v>2</v>
      </c>
      <c r="AV91" s="22">
        <v>2</v>
      </c>
      <c r="AW91" s="22">
        <v>2</v>
      </c>
      <c r="AX91" s="78">
        <v>2</v>
      </c>
      <c r="AY91" s="22">
        <v>2</v>
      </c>
      <c r="AZ91" s="22">
        <v>2</v>
      </c>
      <c r="BA91" s="22">
        <v>2</v>
      </c>
      <c r="BB91" s="27">
        <v>2</v>
      </c>
    </row>
    <row r="92" ht="39.95" customHeight="1" spans="1:54">
      <c r="A92" s="33">
        <v>84</v>
      </c>
      <c r="B92" s="23"/>
      <c r="C92" s="27"/>
      <c r="D92" s="27"/>
      <c r="E92" s="27"/>
      <c r="F92" s="27">
        <v>4</v>
      </c>
      <c r="G92" s="27"/>
      <c r="H92" s="27"/>
      <c r="I92" s="27"/>
      <c r="J92" s="22"/>
      <c r="K92" s="33"/>
      <c r="L92" s="53" t="s">
        <v>421</v>
      </c>
      <c r="M92" s="43" t="s">
        <v>422</v>
      </c>
      <c r="N92" s="99" t="s">
        <v>418</v>
      </c>
      <c r="O92" s="33"/>
      <c r="P92" s="23" t="s">
        <v>305</v>
      </c>
      <c r="Q92" s="32"/>
      <c r="R92" s="32" t="s">
        <v>73</v>
      </c>
      <c r="S92" s="53" t="s">
        <v>327</v>
      </c>
      <c r="T92" s="32" t="s">
        <v>25</v>
      </c>
      <c r="U92" s="32" t="s">
        <v>307</v>
      </c>
      <c r="V92" s="32" t="s">
        <v>306</v>
      </c>
      <c r="W92" s="29" t="s">
        <v>341</v>
      </c>
      <c r="X92" s="27" t="s">
        <v>419</v>
      </c>
      <c r="Y92" s="73" t="s">
        <v>420</v>
      </c>
      <c r="Z92" s="73" t="s">
        <v>25</v>
      </c>
      <c r="AA92" s="74">
        <v>0.0058</v>
      </c>
      <c r="AB92" s="32" t="s">
        <v>25</v>
      </c>
      <c r="AC92" s="23"/>
      <c r="AD92" s="23"/>
      <c r="AE92" s="23"/>
      <c r="AF92" s="23"/>
      <c r="AG92" s="70"/>
      <c r="AH92" s="70"/>
      <c r="AI92" s="84"/>
      <c r="AJ92" s="27">
        <v>3</v>
      </c>
      <c r="AK92" s="22">
        <v>3</v>
      </c>
      <c r="AL92" s="22">
        <v>3</v>
      </c>
      <c r="AM92" s="22">
        <v>3</v>
      </c>
      <c r="AN92" s="22">
        <v>3</v>
      </c>
      <c r="AO92" s="22">
        <v>3</v>
      </c>
      <c r="AP92" s="22">
        <v>3</v>
      </c>
      <c r="AQ92" s="22">
        <v>3</v>
      </c>
      <c r="AR92" s="78">
        <v>3</v>
      </c>
      <c r="AS92" s="22">
        <v>3</v>
      </c>
      <c r="AT92" s="22">
        <v>3</v>
      </c>
      <c r="AU92" s="22">
        <v>3</v>
      </c>
      <c r="AV92" s="22">
        <v>3</v>
      </c>
      <c r="AW92" s="22">
        <v>3</v>
      </c>
      <c r="AX92" s="78">
        <v>3</v>
      </c>
      <c r="AY92" s="22">
        <v>3</v>
      </c>
      <c r="AZ92" s="22">
        <v>3</v>
      </c>
      <c r="BA92" s="22">
        <v>3</v>
      </c>
      <c r="BB92" s="27">
        <v>3</v>
      </c>
    </row>
    <row r="93" ht="39.95" customHeight="1" spans="1:54">
      <c r="A93" s="33">
        <v>85</v>
      </c>
      <c r="B93" s="23"/>
      <c r="C93" s="27"/>
      <c r="D93" s="27"/>
      <c r="E93" s="27">
        <v>3</v>
      </c>
      <c r="F93" s="27"/>
      <c r="G93" s="27"/>
      <c r="H93" s="27"/>
      <c r="I93" s="27"/>
      <c r="J93" s="22"/>
      <c r="K93" s="22"/>
      <c r="L93" s="53" t="s">
        <v>423</v>
      </c>
      <c r="M93" s="43" t="s">
        <v>424</v>
      </c>
      <c r="N93" s="99" t="s">
        <v>425</v>
      </c>
      <c r="O93" s="33"/>
      <c r="P93" s="23" t="s">
        <v>305</v>
      </c>
      <c r="Q93" s="53"/>
      <c r="R93" s="32" t="s">
        <v>73</v>
      </c>
      <c r="S93" s="53" t="s">
        <v>327</v>
      </c>
      <c r="T93" s="32" t="s">
        <v>25</v>
      </c>
      <c r="U93" s="32" t="s">
        <v>307</v>
      </c>
      <c r="V93" s="32" t="s">
        <v>306</v>
      </c>
      <c r="W93" s="29" t="s">
        <v>426</v>
      </c>
      <c r="X93" s="29" t="s">
        <v>426</v>
      </c>
      <c r="Y93" s="72" t="s">
        <v>427</v>
      </c>
      <c r="Z93" s="73" t="s">
        <v>25</v>
      </c>
      <c r="AA93" s="74">
        <v>0.1</v>
      </c>
      <c r="AB93" s="32" t="s">
        <v>25</v>
      </c>
      <c r="AC93" s="22"/>
      <c r="AD93" s="22"/>
      <c r="AE93" s="22"/>
      <c r="AF93" s="22"/>
      <c r="AG93" s="70"/>
      <c r="AH93" s="70"/>
      <c r="AI93" s="84"/>
      <c r="AJ93" s="22">
        <v>1</v>
      </c>
      <c r="AK93" s="22">
        <v>1</v>
      </c>
      <c r="AL93" s="22">
        <v>0</v>
      </c>
      <c r="AM93" s="22">
        <v>1</v>
      </c>
      <c r="AN93" s="22">
        <v>0</v>
      </c>
      <c r="AO93" s="22">
        <v>1</v>
      </c>
      <c r="AP93" s="22">
        <v>1</v>
      </c>
      <c r="AQ93" s="22">
        <v>1</v>
      </c>
      <c r="AR93" s="78">
        <v>0</v>
      </c>
      <c r="AS93" s="22">
        <v>1</v>
      </c>
      <c r="AT93" s="22">
        <v>1</v>
      </c>
      <c r="AU93" s="22">
        <v>0</v>
      </c>
      <c r="AV93" s="22">
        <v>1</v>
      </c>
      <c r="AW93" s="22">
        <v>1</v>
      </c>
      <c r="AX93" s="78">
        <v>0</v>
      </c>
      <c r="AY93" s="22">
        <v>1</v>
      </c>
      <c r="AZ93" s="22">
        <v>1</v>
      </c>
      <c r="BA93" s="22">
        <v>0</v>
      </c>
      <c r="BB93" s="22">
        <v>1</v>
      </c>
    </row>
    <row r="94" ht="39.95" customHeight="1" spans="1:54">
      <c r="A94" s="33">
        <v>86</v>
      </c>
      <c r="B94" s="23"/>
      <c r="C94" s="27"/>
      <c r="D94" s="27"/>
      <c r="E94" s="27">
        <v>3</v>
      </c>
      <c r="F94" s="27"/>
      <c r="G94" s="27"/>
      <c r="H94" s="27"/>
      <c r="I94" s="27"/>
      <c r="J94" s="22"/>
      <c r="K94" s="22"/>
      <c r="L94" s="53" t="s">
        <v>428</v>
      </c>
      <c r="M94" s="43" t="s">
        <v>429</v>
      </c>
      <c r="N94" s="88" t="s">
        <v>430</v>
      </c>
      <c r="O94" s="33"/>
      <c r="P94" s="23" t="s">
        <v>305</v>
      </c>
      <c r="Q94" s="53"/>
      <c r="R94" s="32" t="s">
        <v>73</v>
      </c>
      <c r="S94" s="53" t="s">
        <v>327</v>
      </c>
      <c r="T94" s="23" t="s">
        <v>25</v>
      </c>
      <c r="U94" s="32" t="s">
        <v>307</v>
      </c>
      <c r="V94" s="32" t="s">
        <v>306</v>
      </c>
      <c r="W94" s="29" t="s">
        <v>426</v>
      </c>
      <c r="X94" s="29" t="s">
        <v>426</v>
      </c>
      <c r="Y94" s="72" t="s">
        <v>427</v>
      </c>
      <c r="Z94" s="374" t="s">
        <v>25</v>
      </c>
      <c r="AA94" s="74">
        <v>0.1</v>
      </c>
      <c r="AB94" s="32" t="s">
        <v>25</v>
      </c>
      <c r="AC94" s="22"/>
      <c r="AD94" s="22"/>
      <c r="AE94" s="22"/>
      <c r="AF94" s="22"/>
      <c r="AG94" s="70"/>
      <c r="AH94" s="70"/>
      <c r="AI94" s="84"/>
      <c r="AJ94" s="27">
        <v>0</v>
      </c>
      <c r="AK94" s="22">
        <v>0</v>
      </c>
      <c r="AL94" s="22">
        <v>1</v>
      </c>
      <c r="AM94" s="22">
        <v>0</v>
      </c>
      <c r="AN94" s="22">
        <v>1</v>
      </c>
      <c r="AO94" s="22">
        <v>0</v>
      </c>
      <c r="AP94" s="22">
        <v>0</v>
      </c>
      <c r="AQ94" s="22">
        <v>0</v>
      </c>
      <c r="AR94" s="78">
        <v>1</v>
      </c>
      <c r="AS94" s="22">
        <v>0</v>
      </c>
      <c r="AT94" s="22">
        <v>0</v>
      </c>
      <c r="AU94" s="22">
        <v>1</v>
      </c>
      <c r="AV94" s="22">
        <v>0</v>
      </c>
      <c r="AW94" s="22">
        <v>0</v>
      </c>
      <c r="AX94" s="78">
        <v>1</v>
      </c>
      <c r="AY94" s="22">
        <v>0</v>
      </c>
      <c r="AZ94" s="22">
        <v>0</v>
      </c>
      <c r="BA94" s="22">
        <v>1</v>
      </c>
      <c r="BB94" s="27">
        <v>0</v>
      </c>
    </row>
    <row r="95" ht="39.95" customHeight="1" spans="1:54">
      <c r="A95" s="33">
        <v>87</v>
      </c>
      <c r="B95" s="23"/>
      <c r="C95" s="27"/>
      <c r="D95" s="27"/>
      <c r="E95" s="27">
        <v>3</v>
      </c>
      <c r="F95" s="27"/>
      <c r="G95" s="27"/>
      <c r="H95" s="27"/>
      <c r="I95" s="27"/>
      <c r="J95" s="22"/>
      <c r="K95" s="22"/>
      <c r="L95" s="53" t="s">
        <v>431</v>
      </c>
      <c r="M95" s="43" t="s">
        <v>432</v>
      </c>
      <c r="N95" s="88" t="s">
        <v>433</v>
      </c>
      <c r="O95" s="33"/>
      <c r="P95" s="23" t="s">
        <v>305</v>
      </c>
      <c r="Q95" s="53"/>
      <c r="R95" s="32" t="s">
        <v>73</v>
      </c>
      <c r="S95" s="53" t="s">
        <v>327</v>
      </c>
      <c r="T95" s="23" t="s">
        <v>25</v>
      </c>
      <c r="U95" s="32" t="s">
        <v>306</v>
      </c>
      <c r="V95" s="32" t="s">
        <v>307</v>
      </c>
      <c r="W95" s="29" t="s">
        <v>328</v>
      </c>
      <c r="X95" s="27" t="s">
        <v>309</v>
      </c>
      <c r="Y95" s="73" t="s">
        <v>25</v>
      </c>
      <c r="Z95" s="73" t="s">
        <v>25</v>
      </c>
      <c r="AA95" s="74">
        <v>0.2</v>
      </c>
      <c r="AB95" s="32" t="s">
        <v>25</v>
      </c>
      <c r="AC95" s="22"/>
      <c r="AD95" s="22"/>
      <c r="AE95" s="22"/>
      <c r="AF95" s="22"/>
      <c r="AG95" s="70"/>
      <c r="AH95" s="70"/>
      <c r="AI95" s="84"/>
      <c r="AJ95" s="27">
        <v>0</v>
      </c>
      <c r="AK95" s="22">
        <v>0</v>
      </c>
      <c r="AL95" s="22">
        <v>1</v>
      </c>
      <c r="AM95" s="22">
        <v>0</v>
      </c>
      <c r="AN95" s="22">
        <v>1</v>
      </c>
      <c r="AO95" s="22">
        <v>0</v>
      </c>
      <c r="AP95" s="22">
        <v>0</v>
      </c>
      <c r="AQ95" s="22">
        <v>1</v>
      </c>
      <c r="AR95" s="78">
        <v>1</v>
      </c>
      <c r="AS95" s="22">
        <v>0</v>
      </c>
      <c r="AT95" s="22">
        <v>1</v>
      </c>
      <c r="AU95" s="22">
        <v>1</v>
      </c>
      <c r="AV95" s="22">
        <v>0</v>
      </c>
      <c r="AW95" s="22">
        <v>1</v>
      </c>
      <c r="AX95" s="78">
        <v>1</v>
      </c>
      <c r="AY95" s="22">
        <v>0</v>
      </c>
      <c r="AZ95" s="22">
        <v>1</v>
      </c>
      <c r="BA95" s="22">
        <v>1</v>
      </c>
      <c r="BB95" s="27">
        <v>0</v>
      </c>
    </row>
    <row r="96" s="10" customFormat="1" ht="39.95" customHeight="1" spans="1:54">
      <c r="A96" s="33">
        <v>88</v>
      </c>
      <c r="B96" s="23"/>
      <c r="C96" s="27"/>
      <c r="D96" s="27"/>
      <c r="E96" s="27">
        <v>3</v>
      </c>
      <c r="F96" s="27"/>
      <c r="G96" s="27"/>
      <c r="H96" s="27"/>
      <c r="I96" s="27"/>
      <c r="J96" s="22"/>
      <c r="K96" s="22"/>
      <c r="L96" s="53" t="s">
        <v>434</v>
      </c>
      <c r="M96" s="43" t="s">
        <v>122</v>
      </c>
      <c r="N96" s="339" t="s">
        <v>336</v>
      </c>
      <c r="O96" s="33"/>
      <c r="P96" s="23" t="s">
        <v>305</v>
      </c>
      <c r="Q96" s="53"/>
      <c r="R96" s="32" t="s">
        <v>73</v>
      </c>
      <c r="S96" s="53" t="s">
        <v>327</v>
      </c>
      <c r="T96" s="23" t="s">
        <v>25</v>
      </c>
      <c r="U96" s="32" t="s">
        <v>306</v>
      </c>
      <c r="V96" s="32" t="s">
        <v>307</v>
      </c>
      <c r="W96" s="29" t="s">
        <v>328</v>
      </c>
      <c r="X96" s="27" t="s">
        <v>309</v>
      </c>
      <c r="Y96" s="73" t="s">
        <v>25</v>
      </c>
      <c r="Z96" s="73" t="s">
        <v>25</v>
      </c>
      <c r="AA96" s="74">
        <v>0.2</v>
      </c>
      <c r="AB96" s="32" t="s">
        <v>25</v>
      </c>
      <c r="AC96" s="22"/>
      <c r="AD96" s="22"/>
      <c r="AE96" s="22"/>
      <c r="AF96" s="22"/>
      <c r="AG96" s="70"/>
      <c r="AH96" s="70"/>
      <c r="AI96" s="84"/>
      <c r="AJ96" s="27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7">
        <v>1</v>
      </c>
    </row>
    <row r="97" ht="39.95" customHeight="1" spans="1:54">
      <c r="A97" s="33">
        <v>89</v>
      </c>
      <c r="B97" s="23"/>
      <c r="C97" s="27"/>
      <c r="D97" s="27"/>
      <c r="E97" s="27">
        <v>3</v>
      </c>
      <c r="F97" s="27"/>
      <c r="G97" s="27"/>
      <c r="H97" s="27"/>
      <c r="I97" s="27"/>
      <c r="J97" s="22"/>
      <c r="K97" s="22"/>
      <c r="L97" s="53" t="s">
        <v>435</v>
      </c>
      <c r="M97" s="43" t="s">
        <v>178</v>
      </c>
      <c r="N97" s="339" t="s">
        <v>326</v>
      </c>
      <c r="O97" s="33"/>
      <c r="P97" s="23" t="s">
        <v>305</v>
      </c>
      <c r="Q97" s="53"/>
      <c r="R97" s="32" t="s">
        <v>73</v>
      </c>
      <c r="S97" s="53" t="s">
        <v>327</v>
      </c>
      <c r="T97" s="23" t="s">
        <v>25</v>
      </c>
      <c r="U97" s="32" t="s">
        <v>306</v>
      </c>
      <c r="V97" s="32" t="s">
        <v>307</v>
      </c>
      <c r="W97" s="29" t="s">
        <v>328</v>
      </c>
      <c r="X97" s="27" t="s">
        <v>309</v>
      </c>
      <c r="Y97" s="73" t="s">
        <v>25</v>
      </c>
      <c r="Z97" s="73" t="s">
        <v>25</v>
      </c>
      <c r="AA97" s="74">
        <v>0.2</v>
      </c>
      <c r="AB97" s="32" t="s">
        <v>25</v>
      </c>
      <c r="AC97" s="22"/>
      <c r="AD97" s="22"/>
      <c r="AE97" s="22"/>
      <c r="AF97" s="22"/>
      <c r="AG97" s="70"/>
      <c r="AH97" s="70"/>
      <c r="AI97" s="84"/>
      <c r="AJ97" s="27">
        <v>1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7">
        <v>0</v>
      </c>
    </row>
    <row r="98" ht="39.95" customHeight="1" spans="1:54">
      <c r="A98" s="33">
        <v>90</v>
      </c>
      <c r="B98" s="23"/>
      <c r="C98" s="27"/>
      <c r="D98" s="27"/>
      <c r="E98" s="29">
        <v>3</v>
      </c>
      <c r="F98" s="29"/>
      <c r="G98" s="27"/>
      <c r="H98" s="27"/>
      <c r="I98" s="27"/>
      <c r="J98" s="22"/>
      <c r="K98" s="22"/>
      <c r="L98" s="53" t="s">
        <v>436</v>
      </c>
      <c r="M98" s="43" t="s">
        <v>437</v>
      </c>
      <c r="N98" s="339" t="s">
        <v>331</v>
      </c>
      <c r="O98" s="29"/>
      <c r="P98" s="23" t="s">
        <v>305</v>
      </c>
      <c r="Q98" s="33"/>
      <c r="R98" s="32" t="s">
        <v>73</v>
      </c>
      <c r="S98" s="53" t="s">
        <v>327</v>
      </c>
      <c r="T98" s="32" t="s">
        <v>25</v>
      </c>
      <c r="U98" s="32" t="s">
        <v>306</v>
      </c>
      <c r="V98" s="32" t="s">
        <v>307</v>
      </c>
      <c r="W98" s="29" t="s">
        <v>328</v>
      </c>
      <c r="X98" s="27" t="s">
        <v>309</v>
      </c>
      <c r="Y98" s="73" t="s">
        <v>25</v>
      </c>
      <c r="Z98" s="73" t="s">
        <v>25</v>
      </c>
      <c r="AA98" s="74">
        <v>0.2</v>
      </c>
      <c r="AB98" s="32" t="s">
        <v>25</v>
      </c>
      <c r="AC98" s="22"/>
      <c r="AD98" s="22"/>
      <c r="AE98" s="22"/>
      <c r="AF98" s="22"/>
      <c r="AG98" s="70"/>
      <c r="AH98" s="70"/>
      <c r="AI98" s="84"/>
      <c r="AJ98" s="22">
        <v>0</v>
      </c>
      <c r="AK98" s="22">
        <v>1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</row>
    <row r="99" ht="53.1" customHeight="1" spans="1:54">
      <c r="A99" s="33">
        <v>91</v>
      </c>
      <c r="B99" s="23"/>
      <c r="C99" s="27"/>
      <c r="D99" s="27"/>
      <c r="E99" s="29">
        <v>3</v>
      </c>
      <c r="F99" s="29"/>
      <c r="G99" s="27"/>
      <c r="H99" s="27"/>
      <c r="I99" s="27"/>
      <c r="J99" s="22"/>
      <c r="K99" s="22"/>
      <c r="L99" s="53" t="s">
        <v>121</v>
      </c>
      <c r="M99" s="43" t="s">
        <v>438</v>
      </c>
      <c r="N99" s="339" t="s">
        <v>439</v>
      </c>
      <c r="O99" s="29"/>
      <c r="P99" s="23" t="s">
        <v>305</v>
      </c>
      <c r="Q99" s="33"/>
      <c r="R99" s="32" t="s">
        <v>73</v>
      </c>
      <c r="S99" s="53" t="s">
        <v>327</v>
      </c>
      <c r="T99" s="32" t="s">
        <v>25</v>
      </c>
      <c r="U99" s="32" t="s">
        <v>306</v>
      </c>
      <c r="V99" s="32" t="s">
        <v>307</v>
      </c>
      <c r="W99" s="29" t="s">
        <v>328</v>
      </c>
      <c r="X99" s="27" t="s">
        <v>309</v>
      </c>
      <c r="Y99" s="73" t="s">
        <v>25</v>
      </c>
      <c r="Z99" s="73" t="s">
        <v>25</v>
      </c>
      <c r="AA99" s="74">
        <v>0.2</v>
      </c>
      <c r="AB99" s="32" t="s">
        <v>25</v>
      </c>
      <c r="AC99" s="22"/>
      <c r="AD99" s="22"/>
      <c r="AE99" s="22"/>
      <c r="AF99" s="22"/>
      <c r="AG99" s="70"/>
      <c r="AH99" s="70"/>
      <c r="AI99" s="84"/>
      <c r="AJ99" s="22">
        <v>0</v>
      </c>
      <c r="AK99" s="22">
        <v>0</v>
      </c>
      <c r="AL99" s="22">
        <v>1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</row>
    <row r="100" ht="39.95" customHeight="1" spans="1:54">
      <c r="A100" s="33">
        <v>92</v>
      </c>
      <c r="B100" s="23"/>
      <c r="C100" s="27"/>
      <c r="D100" s="27"/>
      <c r="E100" s="29">
        <v>3</v>
      </c>
      <c r="F100" s="29"/>
      <c r="G100" s="27"/>
      <c r="H100" s="27"/>
      <c r="I100" s="27"/>
      <c r="J100" s="22"/>
      <c r="K100" s="22"/>
      <c r="L100" s="53" t="s">
        <v>126</v>
      </c>
      <c r="M100" s="43" t="s">
        <v>169</v>
      </c>
      <c r="N100" s="339" t="s">
        <v>331</v>
      </c>
      <c r="O100" s="29"/>
      <c r="P100" s="23" t="s">
        <v>305</v>
      </c>
      <c r="Q100" s="33"/>
      <c r="R100" s="32" t="s">
        <v>73</v>
      </c>
      <c r="S100" s="53" t="s">
        <v>327</v>
      </c>
      <c r="T100" s="32" t="s">
        <v>25</v>
      </c>
      <c r="U100" s="32" t="s">
        <v>306</v>
      </c>
      <c r="V100" s="32" t="s">
        <v>307</v>
      </c>
      <c r="W100" s="29" t="s">
        <v>328</v>
      </c>
      <c r="X100" s="27" t="s">
        <v>309</v>
      </c>
      <c r="Y100" s="73" t="s">
        <v>25</v>
      </c>
      <c r="Z100" s="73" t="s">
        <v>25</v>
      </c>
      <c r="AA100" s="74">
        <v>0.2</v>
      </c>
      <c r="AB100" s="32" t="s">
        <v>25</v>
      </c>
      <c r="AC100" s="22"/>
      <c r="AD100" s="22"/>
      <c r="AE100" s="22"/>
      <c r="AF100" s="22"/>
      <c r="AG100" s="70"/>
      <c r="AH100" s="70"/>
      <c r="AI100" s="84"/>
      <c r="AJ100" s="22">
        <v>0</v>
      </c>
      <c r="AK100" s="22">
        <v>0</v>
      </c>
      <c r="AL100" s="22">
        <v>0</v>
      </c>
      <c r="AM100" s="22">
        <v>1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v>0</v>
      </c>
      <c r="BA100" s="22">
        <v>0</v>
      </c>
      <c r="BB100" s="22">
        <v>0</v>
      </c>
    </row>
    <row r="101" ht="57" customHeight="1" spans="1:54">
      <c r="A101" s="33">
        <v>93</v>
      </c>
      <c r="B101" s="23"/>
      <c r="C101" s="27"/>
      <c r="D101" s="27"/>
      <c r="E101" s="29">
        <v>3</v>
      </c>
      <c r="F101" s="29"/>
      <c r="G101" s="27"/>
      <c r="H101" s="27"/>
      <c r="I101" s="27"/>
      <c r="J101" s="22"/>
      <c r="K101" s="22"/>
      <c r="L101" s="53" t="s">
        <v>128</v>
      </c>
      <c r="M101" s="43" t="s">
        <v>440</v>
      </c>
      <c r="N101" s="339" t="s">
        <v>439</v>
      </c>
      <c r="O101" s="29"/>
      <c r="P101" s="23" t="s">
        <v>305</v>
      </c>
      <c r="Q101" s="33"/>
      <c r="R101" s="32" t="s">
        <v>73</v>
      </c>
      <c r="S101" s="53" t="s">
        <v>327</v>
      </c>
      <c r="T101" s="32" t="s">
        <v>25</v>
      </c>
      <c r="U101" s="32" t="s">
        <v>306</v>
      </c>
      <c r="V101" s="32" t="s">
        <v>307</v>
      </c>
      <c r="W101" s="29" t="s">
        <v>328</v>
      </c>
      <c r="X101" s="27" t="s">
        <v>309</v>
      </c>
      <c r="Y101" s="73" t="s">
        <v>25</v>
      </c>
      <c r="Z101" s="73" t="s">
        <v>25</v>
      </c>
      <c r="AA101" s="74">
        <v>0.2</v>
      </c>
      <c r="AB101" s="32" t="s">
        <v>25</v>
      </c>
      <c r="AC101" s="22"/>
      <c r="AD101" s="22"/>
      <c r="AE101" s="22"/>
      <c r="AF101" s="22"/>
      <c r="AG101" s="70"/>
      <c r="AH101" s="70"/>
      <c r="AI101" s="84"/>
      <c r="AJ101" s="22">
        <v>0</v>
      </c>
      <c r="AK101" s="22">
        <v>0</v>
      </c>
      <c r="AL101" s="22">
        <v>0</v>
      </c>
      <c r="AM101" s="22">
        <v>0</v>
      </c>
      <c r="AN101" s="22">
        <v>1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</row>
    <row r="102" s="356" customFormat="1" ht="39.95" customHeight="1" spans="1:54">
      <c r="A102" s="33">
        <v>94</v>
      </c>
      <c r="B102" s="23"/>
      <c r="C102" s="27"/>
      <c r="D102" s="27"/>
      <c r="E102" s="29">
        <v>3</v>
      </c>
      <c r="F102" s="29"/>
      <c r="G102" s="27"/>
      <c r="H102" s="27"/>
      <c r="I102" s="27"/>
      <c r="J102" s="22"/>
      <c r="K102" s="22"/>
      <c r="L102" s="53" t="s">
        <v>177</v>
      </c>
      <c r="M102" s="43" t="s">
        <v>178</v>
      </c>
      <c r="N102" s="339" t="s">
        <v>332</v>
      </c>
      <c r="O102" s="29"/>
      <c r="P102" s="23" t="s">
        <v>305</v>
      </c>
      <c r="Q102" s="33"/>
      <c r="R102" s="32" t="s">
        <v>73</v>
      </c>
      <c r="S102" s="53" t="s">
        <v>327</v>
      </c>
      <c r="T102" s="32" t="s">
        <v>25</v>
      </c>
      <c r="U102" s="32" t="s">
        <v>306</v>
      </c>
      <c r="V102" s="32" t="s">
        <v>307</v>
      </c>
      <c r="W102" s="29" t="s">
        <v>328</v>
      </c>
      <c r="X102" s="27" t="s">
        <v>309</v>
      </c>
      <c r="Y102" s="73" t="s">
        <v>25</v>
      </c>
      <c r="Z102" s="73" t="s">
        <v>25</v>
      </c>
      <c r="AA102" s="74">
        <v>0.2</v>
      </c>
      <c r="AB102" s="32"/>
      <c r="AC102" s="22"/>
      <c r="AD102" s="22"/>
      <c r="AE102" s="22"/>
      <c r="AF102" s="22"/>
      <c r="AG102" s="70"/>
      <c r="AH102" s="70"/>
      <c r="AI102" s="84"/>
      <c r="AJ102" s="22">
        <v>0</v>
      </c>
      <c r="AK102" s="22">
        <v>0</v>
      </c>
      <c r="AL102" s="22">
        <v>0</v>
      </c>
      <c r="AM102" s="22">
        <v>0</v>
      </c>
      <c r="AN102" s="22">
        <v>0</v>
      </c>
      <c r="AO102" s="22">
        <v>1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</row>
    <row r="103" ht="69" spans="1:54">
      <c r="A103" s="33">
        <v>95</v>
      </c>
      <c r="B103" s="23"/>
      <c r="C103" s="27"/>
      <c r="D103" s="27"/>
      <c r="E103" s="29">
        <v>3</v>
      </c>
      <c r="F103" s="29"/>
      <c r="G103" s="27"/>
      <c r="H103" s="27"/>
      <c r="I103" s="27"/>
      <c r="J103" s="22"/>
      <c r="K103" s="22"/>
      <c r="L103" s="53" t="s">
        <v>168</v>
      </c>
      <c r="M103" s="43" t="s">
        <v>169</v>
      </c>
      <c r="N103" s="339" t="s">
        <v>388</v>
      </c>
      <c r="O103" s="29"/>
      <c r="P103" s="23" t="s">
        <v>305</v>
      </c>
      <c r="Q103" s="33"/>
      <c r="R103" s="32" t="s">
        <v>73</v>
      </c>
      <c r="S103" s="53" t="s">
        <v>327</v>
      </c>
      <c r="T103" s="32" t="s">
        <v>25</v>
      </c>
      <c r="U103" s="32" t="s">
        <v>306</v>
      </c>
      <c r="V103" s="32" t="s">
        <v>307</v>
      </c>
      <c r="W103" s="29" t="s">
        <v>441</v>
      </c>
      <c r="X103" s="27" t="s">
        <v>309</v>
      </c>
      <c r="Y103" s="73" t="s">
        <v>25</v>
      </c>
      <c r="Z103" s="73" t="s">
        <v>25</v>
      </c>
      <c r="AA103" s="74">
        <v>0.2</v>
      </c>
      <c r="AB103" s="32" t="s">
        <v>25</v>
      </c>
      <c r="AC103" s="22"/>
      <c r="AD103" s="22"/>
      <c r="AE103" s="22"/>
      <c r="AF103" s="22"/>
      <c r="AG103" s="70"/>
      <c r="AH103" s="70"/>
      <c r="AI103" s="84"/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78">
        <v>1</v>
      </c>
      <c r="AQ103" s="78">
        <v>0</v>
      </c>
      <c r="AR103" s="78">
        <v>0</v>
      </c>
      <c r="AS103" s="78">
        <v>0</v>
      </c>
      <c r="AT103" s="78">
        <v>0</v>
      </c>
      <c r="AU103" s="78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</row>
    <row r="104" ht="69" spans="1:54">
      <c r="A104" s="33">
        <v>96</v>
      </c>
      <c r="B104" s="23"/>
      <c r="C104" s="27"/>
      <c r="D104" s="27"/>
      <c r="E104" s="29">
        <v>3</v>
      </c>
      <c r="F104" s="29"/>
      <c r="G104" s="27"/>
      <c r="H104" s="27"/>
      <c r="I104" s="27"/>
      <c r="J104" s="22"/>
      <c r="K104" s="22"/>
      <c r="L104" s="53" t="s">
        <v>224</v>
      </c>
      <c r="M104" s="43" t="s">
        <v>169</v>
      </c>
      <c r="N104" s="339" t="s">
        <v>388</v>
      </c>
      <c r="O104" s="29"/>
      <c r="P104" s="23" t="s">
        <v>305</v>
      </c>
      <c r="Q104" s="33"/>
      <c r="R104" s="32" t="s">
        <v>73</v>
      </c>
      <c r="S104" s="53" t="s">
        <v>327</v>
      </c>
      <c r="T104" s="32" t="s">
        <v>25</v>
      </c>
      <c r="U104" s="32" t="s">
        <v>306</v>
      </c>
      <c r="V104" s="32" t="s">
        <v>307</v>
      </c>
      <c r="W104" s="29" t="s">
        <v>441</v>
      </c>
      <c r="X104" s="27" t="s">
        <v>309</v>
      </c>
      <c r="Y104" s="73" t="s">
        <v>25</v>
      </c>
      <c r="Z104" s="73" t="s">
        <v>25</v>
      </c>
      <c r="AA104" s="74">
        <v>0.2</v>
      </c>
      <c r="AB104" s="32" t="s">
        <v>25</v>
      </c>
      <c r="AC104" s="22"/>
      <c r="AD104" s="22"/>
      <c r="AE104" s="22"/>
      <c r="AF104" s="22"/>
      <c r="AG104" s="70"/>
      <c r="AH104" s="70"/>
      <c r="AI104" s="84"/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78">
        <v>0</v>
      </c>
      <c r="AQ104" s="78">
        <v>1</v>
      </c>
      <c r="AR104" s="78">
        <v>0</v>
      </c>
      <c r="AS104" s="78">
        <v>0</v>
      </c>
      <c r="AT104" s="78">
        <v>0</v>
      </c>
      <c r="AU104" s="78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0</v>
      </c>
    </row>
    <row r="105" ht="86.25" spans="1:54">
      <c r="A105" s="33">
        <v>97</v>
      </c>
      <c r="B105" s="23"/>
      <c r="C105" s="27"/>
      <c r="D105" s="27"/>
      <c r="E105" s="29">
        <v>3</v>
      </c>
      <c r="F105" s="29"/>
      <c r="G105" s="27"/>
      <c r="H105" s="27"/>
      <c r="I105" s="27"/>
      <c r="J105" s="22"/>
      <c r="K105" s="22"/>
      <c r="L105" s="53" t="s">
        <v>172</v>
      </c>
      <c r="M105" s="43" t="s">
        <v>169</v>
      </c>
      <c r="N105" s="339" t="s">
        <v>387</v>
      </c>
      <c r="O105" s="29"/>
      <c r="P105" s="23" t="s">
        <v>305</v>
      </c>
      <c r="Q105" s="33"/>
      <c r="R105" s="32" t="s">
        <v>73</v>
      </c>
      <c r="S105" s="53" t="s">
        <v>327</v>
      </c>
      <c r="T105" s="32" t="s">
        <v>25</v>
      </c>
      <c r="U105" s="32" t="s">
        <v>306</v>
      </c>
      <c r="V105" s="32" t="s">
        <v>307</v>
      </c>
      <c r="W105" s="29" t="s">
        <v>441</v>
      </c>
      <c r="X105" s="27" t="s">
        <v>309</v>
      </c>
      <c r="Y105" s="73" t="s">
        <v>25</v>
      </c>
      <c r="Z105" s="73" t="s">
        <v>25</v>
      </c>
      <c r="AA105" s="74">
        <v>0.2</v>
      </c>
      <c r="AB105" s="32" t="s">
        <v>25</v>
      </c>
      <c r="AC105" s="22"/>
      <c r="AD105" s="22"/>
      <c r="AE105" s="22"/>
      <c r="AF105" s="22"/>
      <c r="AG105" s="70"/>
      <c r="AH105" s="70"/>
      <c r="AI105" s="84"/>
      <c r="AJ105" s="22">
        <v>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78">
        <v>0</v>
      </c>
      <c r="AQ105" s="78">
        <v>0</v>
      </c>
      <c r="AR105" s="78">
        <v>1</v>
      </c>
      <c r="AS105" s="78">
        <v>0</v>
      </c>
      <c r="AT105" s="78">
        <v>0</v>
      </c>
      <c r="AU105" s="78">
        <v>0</v>
      </c>
      <c r="AV105" s="22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</row>
    <row r="106" ht="69" spans="1:54">
      <c r="A106" s="33">
        <v>98</v>
      </c>
      <c r="B106" s="23"/>
      <c r="C106" s="27"/>
      <c r="D106" s="27"/>
      <c r="E106" s="29">
        <v>3</v>
      </c>
      <c r="F106" s="29"/>
      <c r="G106" s="27"/>
      <c r="H106" s="27"/>
      <c r="I106" s="27"/>
      <c r="J106" s="22"/>
      <c r="K106" s="22"/>
      <c r="L106" s="53" t="s">
        <v>175</v>
      </c>
      <c r="M106" s="43" t="s">
        <v>176</v>
      </c>
      <c r="N106" s="339" t="s">
        <v>388</v>
      </c>
      <c r="O106" s="29"/>
      <c r="P106" s="23" t="s">
        <v>305</v>
      </c>
      <c r="Q106" s="33"/>
      <c r="R106" s="32" t="s">
        <v>73</v>
      </c>
      <c r="S106" s="53" t="s">
        <v>327</v>
      </c>
      <c r="T106" s="32" t="s">
        <v>25</v>
      </c>
      <c r="U106" s="32" t="s">
        <v>306</v>
      </c>
      <c r="V106" s="32" t="s">
        <v>307</v>
      </c>
      <c r="W106" s="29" t="s">
        <v>441</v>
      </c>
      <c r="X106" s="27" t="s">
        <v>309</v>
      </c>
      <c r="Y106" s="73" t="s">
        <v>25</v>
      </c>
      <c r="Z106" s="73" t="s">
        <v>25</v>
      </c>
      <c r="AA106" s="74">
        <v>0.2</v>
      </c>
      <c r="AB106" s="32" t="s">
        <v>25</v>
      </c>
      <c r="AC106" s="22"/>
      <c r="AD106" s="22"/>
      <c r="AE106" s="22"/>
      <c r="AF106" s="22"/>
      <c r="AG106" s="70"/>
      <c r="AH106" s="70"/>
      <c r="AI106" s="84"/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78">
        <v>0</v>
      </c>
      <c r="AQ106" s="78">
        <v>0</v>
      </c>
      <c r="AR106" s="78">
        <v>0</v>
      </c>
      <c r="AS106" s="78">
        <v>1</v>
      </c>
      <c r="AT106" s="78">
        <v>0</v>
      </c>
      <c r="AU106" s="78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</row>
    <row r="107" ht="69" spans="1:54">
      <c r="A107" s="33">
        <v>99</v>
      </c>
      <c r="B107" s="23"/>
      <c r="C107" s="27"/>
      <c r="D107" s="27"/>
      <c r="E107" s="29">
        <v>3</v>
      </c>
      <c r="F107" s="29"/>
      <c r="G107" s="27"/>
      <c r="H107" s="27"/>
      <c r="I107" s="27"/>
      <c r="J107" s="22"/>
      <c r="K107" s="22"/>
      <c r="L107" s="53" t="s">
        <v>225</v>
      </c>
      <c r="M107" s="43" t="s">
        <v>176</v>
      </c>
      <c r="N107" s="339" t="s">
        <v>388</v>
      </c>
      <c r="O107" s="29"/>
      <c r="P107" s="23" t="s">
        <v>305</v>
      </c>
      <c r="Q107" s="33"/>
      <c r="R107" s="32" t="s">
        <v>73</v>
      </c>
      <c r="S107" s="53" t="s">
        <v>327</v>
      </c>
      <c r="T107" s="32" t="s">
        <v>25</v>
      </c>
      <c r="U107" s="32" t="s">
        <v>306</v>
      </c>
      <c r="V107" s="32" t="s">
        <v>307</v>
      </c>
      <c r="W107" s="29" t="s">
        <v>441</v>
      </c>
      <c r="X107" s="27" t="s">
        <v>309</v>
      </c>
      <c r="Y107" s="73" t="s">
        <v>25</v>
      </c>
      <c r="Z107" s="73" t="s">
        <v>25</v>
      </c>
      <c r="AA107" s="74">
        <v>0.2</v>
      </c>
      <c r="AB107" s="32" t="s">
        <v>25</v>
      </c>
      <c r="AC107" s="22"/>
      <c r="AD107" s="22"/>
      <c r="AE107" s="22"/>
      <c r="AF107" s="22"/>
      <c r="AG107" s="70"/>
      <c r="AH107" s="70"/>
      <c r="AI107" s="84"/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78">
        <v>0</v>
      </c>
      <c r="AQ107" s="78">
        <v>0</v>
      </c>
      <c r="AR107" s="78">
        <v>0</v>
      </c>
      <c r="AS107" s="78">
        <v>0</v>
      </c>
      <c r="AT107" s="78">
        <v>1</v>
      </c>
      <c r="AU107" s="78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</row>
    <row r="108" ht="86.25" spans="1:54">
      <c r="A108" s="33">
        <v>100</v>
      </c>
      <c r="B108" s="23"/>
      <c r="C108" s="27"/>
      <c r="D108" s="27"/>
      <c r="E108" s="29">
        <v>3</v>
      </c>
      <c r="F108" s="29"/>
      <c r="G108" s="27"/>
      <c r="H108" s="27"/>
      <c r="I108" s="27"/>
      <c r="J108" s="22"/>
      <c r="K108" s="22"/>
      <c r="L108" s="53" t="s">
        <v>179</v>
      </c>
      <c r="M108" s="43" t="s">
        <v>176</v>
      </c>
      <c r="N108" s="339" t="s">
        <v>387</v>
      </c>
      <c r="O108" s="29"/>
      <c r="P108" s="23" t="s">
        <v>305</v>
      </c>
      <c r="Q108" s="33"/>
      <c r="R108" s="32" t="s">
        <v>73</v>
      </c>
      <c r="S108" s="53" t="s">
        <v>327</v>
      </c>
      <c r="T108" s="32" t="s">
        <v>25</v>
      </c>
      <c r="U108" s="32" t="s">
        <v>306</v>
      </c>
      <c r="V108" s="32" t="s">
        <v>307</v>
      </c>
      <c r="W108" s="29" t="s">
        <v>441</v>
      </c>
      <c r="X108" s="27" t="s">
        <v>309</v>
      </c>
      <c r="Y108" s="73" t="s">
        <v>25</v>
      </c>
      <c r="Z108" s="73" t="s">
        <v>25</v>
      </c>
      <c r="AA108" s="74">
        <v>0.2</v>
      </c>
      <c r="AB108" s="32" t="s">
        <v>25</v>
      </c>
      <c r="AC108" s="22"/>
      <c r="AD108" s="22"/>
      <c r="AE108" s="22"/>
      <c r="AF108" s="22"/>
      <c r="AG108" s="70"/>
      <c r="AH108" s="70"/>
      <c r="AI108" s="84"/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78">
        <v>0</v>
      </c>
      <c r="AQ108" s="78">
        <v>0</v>
      </c>
      <c r="AR108" s="78">
        <v>0</v>
      </c>
      <c r="AS108" s="78">
        <v>0</v>
      </c>
      <c r="AT108" s="78">
        <v>0</v>
      </c>
      <c r="AU108" s="78">
        <v>1</v>
      </c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0</v>
      </c>
      <c r="BB108" s="22">
        <v>0</v>
      </c>
    </row>
    <row r="109" ht="86.25" spans="1:54">
      <c r="A109" s="33">
        <v>101</v>
      </c>
      <c r="B109" s="23"/>
      <c r="C109" s="27"/>
      <c r="D109" s="27"/>
      <c r="E109" s="29">
        <v>3</v>
      </c>
      <c r="F109" s="29"/>
      <c r="G109" s="27"/>
      <c r="H109" s="27"/>
      <c r="I109" s="27"/>
      <c r="J109" s="22"/>
      <c r="K109" s="22"/>
      <c r="L109" s="53" t="s">
        <v>182</v>
      </c>
      <c r="M109" s="43" t="s">
        <v>169</v>
      </c>
      <c r="N109" s="339" t="s">
        <v>390</v>
      </c>
      <c r="O109" s="29"/>
      <c r="P109" s="23" t="s">
        <v>305</v>
      </c>
      <c r="Q109" s="33"/>
      <c r="R109" s="32" t="s">
        <v>73</v>
      </c>
      <c r="S109" s="53" t="s">
        <v>327</v>
      </c>
      <c r="T109" s="32" t="s">
        <v>25</v>
      </c>
      <c r="U109" s="32" t="s">
        <v>306</v>
      </c>
      <c r="V109" s="32" t="s">
        <v>307</v>
      </c>
      <c r="W109" s="29" t="s">
        <v>441</v>
      </c>
      <c r="X109" s="27" t="s">
        <v>309</v>
      </c>
      <c r="Y109" s="73" t="s">
        <v>25</v>
      </c>
      <c r="Z109" s="73" t="s">
        <v>25</v>
      </c>
      <c r="AA109" s="74">
        <v>0.2</v>
      </c>
      <c r="AB109" s="32" t="s">
        <v>25</v>
      </c>
      <c r="AC109" s="22"/>
      <c r="AD109" s="22"/>
      <c r="AE109" s="22"/>
      <c r="AF109" s="22"/>
      <c r="AG109" s="70"/>
      <c r="AH109" s="70"/>
      <c r="AI109" s="84"/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78">
        <v>0</v>
      </c>
      <c r="AQ109" s="78">
        <v>0</v>
      </c>
      <c r="AR109" s="78">
        <v>0</v>
      </c>
      <c r="AS109" s="78">
        <v>0</v>
      </c>
      <c r="AT109" s="78">
        <v>0</v>
      </c>
      <c r="AU109" s="78">
        <v>0</v>
      </c>
      <c r="AV109" s="78">
        <v>1</v>
      </c>
      <c r="AW109" s="78">
        <v>0</v>
      </c>
      <c r="AX109" s="78">
        <v>0</v>
      </c>
      <c r="AY109" s="78">
        <v>0</v>
      </c>
      <c r="AZ109" s="78">
        <v>0</v>
      </c>
      <c r="BA109" s="78">
        <v>0</v>
      </c>
      <c r="BB109" s="22">
        <v>0</v>
      </c>
    </row>
    <row r="110" ht="86.25" spans="1:54">
      <c r="A110" s="33">
        <v>102</v>
      </c>
      <c r="B110" s="23"/>
      <c r="C110" s="27"/>
      <c r="D110" s="27"/>
      <c r="E110" s="29">
        <v>3</v>
      </c>
      <c r="F110" s="29"/>
      <c r="G110" s="27"/>
      <c r="H110" s="27"/>
      <c r="I110" s="27"/>
      <c r="J110" s="22"/>
      <c r="K110" s="22"/>
      <c r="L110" s="53" t="s">
        <v>226</v>
      </c>
      <c r="M110" s="43" t="s">
        <v>169</v>
      </c>
      <c r="N110" s="339" t="s">
        <v>390</v>
      </c>
      <c r="O110" s="29"/>
      <c r="P110" s="23" t="s">
        <v>305</v>
      </c>
      <c r="Q110" s="33"/>
      <c r="R110" s="32" t="s">
        <v>73</v>
      </c>
      <c r="S110" s="53" t="s">
        <v>327</v>
      </c>
      <c r="T110" s="32" t="s">
        <v>25</v>
      </c>
      <c r="U110" s="32" t="s">
        <v>306</v>
      </c>
      <c r="V110" s="32" t="s">
        <v>307</v>
      </c>
      <c r="W110" s="29" t="s">
        <v>441</v>
      </c>
      <c r="X110" s="27" t="s">
        <v>309</v>
      </c>
      <c r="Y110" s="73" t="s">
        <v>25</v>
      </c>
      <c r="Z110" s="73" t="s">
        <v>25</v>
      </c>
      <c r="AA110" s="74">
        <v>0.2</v>
      </c>
      <c r="AB110" s="32" t="s">
        <v>25</v>
      </c>
      <c r="AC110" s="22"/>
      <c r="AD110" s="22"/>
      <c r="AE110" s="22"/>
      <c r="AF110" s="22"/>
      <c r="AG110" s="70"/>
      <c r="AH110" s="70"/>
      <c r="AI110" s="84"/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78">
        <v>0</v>
      </c>
      <c r="AQ110" s="78">
        <v>0</v>
      </c>
      <c r="AR110" s="78">
        <v>0</v>
      </c>
      <c r="AS110" s="78">
        <v>0</v>
      </c>
      <c r="AT110" s="78">
        <v>0</v>
      </c>
      <c r="AU110" s="78">
        <v>0</v>
      </c>
      <c r="AV110" s="78">
        <v>0</v>
      </c>
      <c r="AW110" s="78">
        <v>1</v>
      </c>
      <c r="AX110" s="78">
        <v>0</v>
      </c>
      <c r="AY110" s="78">
        <v>0</v>
      </c>
      <c r="AZ110" s="78">
        <v>0</v>
      </c>
      <c r="BA110" s="78">
        <v>0</v>
      </c>
      <c r="BB110" s="22">
        <v>0</v>
      </c>
    </row>
    <row r="111" ht="86.25" spans="1:54">
      <c r="A111" s="33">
        <v>103</v>
      </c>
      <c r="B111" s="23"/>
      <c r="C111" s="27"/>
      <c r="D111" s="27"/>
      <c r="E111" s="29">
        <v>3</v>
      </c>
      <c r="F111" s="29"/>
      <c r="G111" s="27"/>
      <c r="H111" s="27"/>
      <c r="I111" s="27"/>
      <c r="J111" s="22"/>
      <c r="K111" s="22"/>
      <c r="L111" s="53" t="s">
        <v>185</v>
      </c>
      <c r="M111" s="43" t="s">
        <v>169</v>
      </c>
      <c r="N111" s="339" t="s">
        <v>391</v>
      </c>
      <c r="O111" s="29"/>
      <c r="P111" s="23" t="s">
        <v>305</v>
      </c>
      <c r="Q111" s="33"/>
      <c r="R111" s="32" t="s">
        <v>73</v>
      </c>
      <c r="S111" s="53" t="s">
        <v>327</v>
      </c>
      <c r="T111" s="32" t="s">
        <v>25</v>
      </c>
      <c r="U111" s="32" t="s">
        <v>306</v>
      </c>
      <c r="V111" s="32" t="s">
        <v>307</v>
      </c>
      <c r="W111" s="29" t="s">
        <v>441</v>
      </c>
      <c r="X111" s="27" t="s">
        <v>309</v>
      </c>
      <c r="Y111" s="73" t="s">
        <v>25</v>
      </c>
      <c r="Z111" s="73" t="s">
        <v>25</v>
      </c>
      <c r="AA111" s="74">
        <v>0.2</v>
      </c>
      <c r="AB111" s="32" t="s">
        <v>25</v>
      </c>
      <c r="AC111" s="22"/>
      <c r="AD111" s="22"/>
      <c r="AE111" s="22"/>
      <c r="AF111" s="22"/>
      <c r="AG111" s="70"/>
      <c r="AH111" s="70"/>
      <c r="AI111" s="84"/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78">
        <v>0</v>
      </c>
      <c r="AQ111" s="78">
        <v>0</v>
      </c>
      <c r="AR111" s="78">
        <v>0</v>
      </c>
      <c r="AS111" s="78">
        <v>0</v>
      </c>
      <c r="AT111" s="78">
        <v>0</v>
      </c>
      <c r="AU111" s="78">
        <v>0</v>
      </c>
      <c r="AV111" s="78">
        <v>0</v>
      </c>
      <c r="AW111" s="78">
        <v>0</v>
      </c>
      <c r="AX111" s="78">
        <v>1</v>
      </c>
      <c r="AY111" s="78">
        <v>0</v>
      </c>
      <c r="AZ111" s="78">
        <v>0</v>
      </c>
      <c r="BA111" s="78">
        <v>0</v>
      </c>
      <c r="BB111" s="22">
        <v>0</v>
      </c>
    </row>
    <row r="112" ht="86.25" spans="1:54">
      <c r="A112" s="33">
        <v>104</v>
      </c>
      <c r="B112" s="23"/>
      <c r="C112" s="27"/>
      <c r="D112" s="27"/>
      <c r="E112" s="29">
        <v>3</v>
      </c>
      <c r="F112" s="29"/>
      <c r="G112" s="27"/>
      <c r="H112" s="27"/>
      <c r="I112" s="27"/>
      <c r="J112" s="22"/>
      <c r="K112" s="22"/>
      <c r="L112" s="53" t="s">
        <v>188</v>
      </c>
      <c r="M112" s="43" t="s">
        <v>176</v>
      </c>
      <c r="N112" s="339" t="s">
        <v>392</v>
      </c>
      <c r="O112" s="29"/>
      <c r="P112" s="23" t="s">
        <v>305</v>
      </c>
      <c r="Q112" s="33"/>
      <c r="R112" s="32" t="s">
        <v>73</v>
      </c>
      <c r="S112" s="53" t="s">
        <v>327</v>
      </c>
      <c r="T112" s="32" t="s">
        <v>25</v>
      </c>
      <c r="U112" s="32" t="s">
        <v>306</v>
      </c>
      <c r="V112" s="32" t="s">
        <v>307</v>
      </c>
      <c r="W112" s="29" t="s">
        <v>441</v>
      </c>
      <c r="X112" s="27" t="s">
        <v>309</v>
      </c>
      <c r="Y112" s="73" t="s">
        <v>25</v>
      </c>
      <c r="Z112" s="73" t="s">
        <v>25</v>
      </c>
      <c r="AA112" s="74">
        <v>0.2</v>
      </c>
      <c r="AB112" s="32" t="s">
        <v>25</v>
      </c>
      <c r="AC112" s="22"/>
      <c r="AD112" s="22"/>
      <c r="AE112" s="22"/>
      <c r="AF112" s="22"/>
      <c r="AG112" s="70"/>
      <c r="AH112" s="70"/>
      <c r="AI112" s="84"/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78">
        <v>0</v>
      </c>
      <c r="AQ112" s="78">
        <v>0</v>
      </c>
      <c r="AR112" s="78">
        <v>0</v>
      </c>
      <c r="AS112" s="78">
        <v>0</v>
      </c>
      <c r="AT112" s="78">
        <v>0</v>
      </c>
      <c r="AU112" s="78">
        <v>0</v>
      </c>
      <c r="AV112" s="78">
        <v>0</v>
      </c>
      <c r="AW112" s="78">
        <v>0</v>
      </c>
      <c r="AX112" s="78">
        <v>0</v>
      </c>
      <c r="AY112" s="78">
        <v>1</v>
      </c>
      <c r="AZ112" s="78">
        <v>0</v>
      </c>
      <c r="BA112" s="78">
        <v>0</v>
      </c>
      <c r="BB112" s="22">
        <v>0</v>
      </c>
    </row>
    <row r="113" ht="86.25" spans="1:54">
      <c r="A113" s="33">
        <v>105</v>
      </c>
      <c r="B113" s="23"/>
      <c r="C113" s="27"/>
      <c r="D113" s="27"/>
      <c r="E113" s="29">
        <v>3</v>
      </c>
      <c r="F113" s="29"/>
      <c r="G113" s="27"/>
      <c r="H113" s="27"/>
      <c r="I113" s="27"/>
      <c r="J113" s="22"/>
      <c r="K113" s="22"/>
      <c r="L113" s="53" t="s">
        <v>227</v>
      </c>
      <c r="M113" s="43" t="s">
        <v>176</v>
      </c>
      <c r="N113" s="339" t="s">
        <v>392</v>
      </c>
      <c r="O113" s="29"/>
      <c r="P113" s="23" t="s">
        <v>305</v>
      </c>
      <c r="Q113" s="33"/>
      <c r="R113" s="32" t="s">
        <v>73</v>
      </c>
      <c r="S113" s="53" t="s">
        <v>327</v>
      </c>
      <c r="T113" s="32" t="s">
        <v>25</v>
      </c>
      <c r="U113" s="32" t="s">
        <v>306</v>
      </c>
      <c r="V113" s="32" t="s">
        <v>307</v>
      </c>
      <c r="W113" s="29" t="s">
        <v>441</v>
      </c>
      <c r="X113" s="27" t="s">
        <v>309</v>
      </c>
      <c r="Y113" s="73" t="s">
        <v>25</v>
      </c>
      <c r="Z113" s="73" t="s">
        <v>25</v>
      </c>
      <c r="AA113" s="74">
        <v>0.2</v>
      </c>
      <c r="AB113" s="32" t="s">
        <v>25</v>
      </c>
      <c r="AC113" s="22"/>
      <c r="AD113" s="22"/>
      <c r="AE113" s="22"/>
      <c r="AF113" s="22"/>
      <c r="AG113" s="70"/>
      <c r="AH113" s="70"/>
      <c r="AI113" s="84"/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78">
        <v>0</v>
      </c>
      <c r="AQ113" s="78">
        <v>0</v>
      </c>
      <c r="AR113" s="78">
        <v>0</v>
      </c>
      <c r="AS113" s="78">
        <v>0</v>
      </c>
      <c r="AT113" s="78">
        <v>0</v>
      </c>
      <c r="AU113" s="78">
        <v>0</v>
      </c>
      <c r="AV113" s="78">
        <v>0</v>
      </c>
      <c r="AW113" s="78">
        <v>0</v>
      </c>
      <c r="AX113" s="78">
        <v>0</v>
      </c>
      <c r="AY113" s="78">
        <v>0</v>
      </c>
      <c r="AZ113" s="78">
        <v>1</v>
      </c>
      <c r="BA113" s="78">
        <v>0</v>
      </c>
      <c r="BB113" s="22">
        <v>0</v>
      </c>
    </row>
    <row r="114" ht="86.25" spans="1:54">
      <c r="A114" s="33">
        <v>106</v>
      </c>
      <c r="B114" s="23"/>
      <c r="C114" s="27"/>
      <c r="D114" s="27"/>
      <c r="E114" s="29">
        <v>3</v>
      </c>
      <c r="F114" s="29"/>
      <c r="G114" s="27"/>
      <c r="H114" s="27"/>
      <c r="I114" s="27"/>
      <c r="J114" s="22"/>
      <c r="K114" s="22"/>
      <c r="L114" s="53" t="s">
        <v>189</v>
      </c>
      <c r="M114" s="43" t="s">
        <v>176</v>
      </c>
      <c r="N114" s="339" t="s">
        <v>393</v>
      </c>
      <c r="O114" s="29"/>
      <c r="P114" s="23" t="s">
        <v>305</v>
      </c>
      <c r="Q114" s="33"/>
      <c r="R114" s="32" t="s">
        <v>73</v>
      </c>
      <c r="S114" s="53" t="s">
        <v>327</v>
      </c>
      <c r="T114" s="32" t="s">
        <v>25</v>
      </c>
      <c r="U114" s="32" t="s">
        <v>306</v>
      </c>
      <c r="V114" s="32" t="s">
        <v>307</v>
      </c>
      <c r="W114" s="29" t="s">
        <v>441</v>
      </c>
      <c r="X114" s="27" t="s">
        <v>309</v>
      </c>
      <c r="Y114" s="73" t="s">
        <v>25</v>
      </c>
      <c r="Z114" s="73" t="s">
        <v>25</v>
      </c>
      <c r="AA114" s="74">
        <v>0.2</v>
      </c>
      <c r="AB114" s="32" t="s">
        <v>25</v>
      </c>
      <c r="AC114" s="22"/>
      <c r="AD114" s="22"/>
      <c r="AE114" s="22"/>
      <c r="AF114" s="22"/>
      <c r="AG114" s="70"/>
      <c r="AH114" s="70"/>
      <c r="AI114" s="84"/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78">
        <v>0</v>
      </c>
      <c r="AQ114" s="78">
        <v>0</v>
      </c>
      <c r="AR114" s="78">
        <v>0</v>
      </c>
      <c r="AS114" s="78">
        <v>0</v>
      </c>
      <c r="AT114" s="78">
        <v>0</v>
      </c>
      <c r="AU114" s="78">
        <v>0</v>
      </c>
      <c r="AV114" s="78">
        <v>0</v>
      </c>
      <c r="AW114" s="78">
        <v>0</v>
      </c>
      <c r="AX114" s="78">
        <v>0</v>
      </c>
      <c r="AY114" s="78">
        <v>0</v>
      </c>
      <c r="AZ114" s="78">
        <v>0</v>
      </c>
      <c r="BA114" s="78">
        <v>1</v>
      </c>
      <c r="BB114" s="22">
        <v>0</v>
      </c>
    </row>
    <row r="115" ht="39.95" customHeight="1" spans="1:54">
      <c r="A115" s="33">
        <v>107</v>
      </c>
      <c r="B115" s="23"/>
      <c r="C115" s="27"/>
      <c r="D115" s="27"/>
      <c r="E115" s="29">
        <v>3</v>
      </c>
      <c r="F115" s="29"/>
      <c r="G115" s="27"/>
      <c r="H115" s="27"/>
      <c r="I115" s="27"/>
      <c r="J115" s="22"/>
      <c r="K115" s="22"/>
      <c r="L115" s="53" t="s">
        <v>442</v>
      </c>
      <c r="M115" s="43" t="s">
        <v>443</v>
      </c>
      <c r="N115" s="52" t="s">
        <v>444</v>
      </c>
      <c r="O115" s="29"/>
      <c r="P115" s="23" t="s">
        <v>305</v>
      </c>
      <c r="Q115" s="53" t="s">
        <v>25</v>
      </c>
      <c r="R115" s="32" t="s">
        <v>73</v>
      </c>
      <c r="S115" s="53" t="s">
        <v>327</v>
      </c>
      <c r="T115" s="32" t="s">
        <v>25</v>
      </c>
      <c r="U115" s="32" t="s">
        <v>307</v>
      </c>
      <c r="V115" s="32" t="s">
        <v>306</v>
      </c>
      <c r="W115" s="23" t="s">
        <v>25</v>
      </c>
      <c r="X115" s="23" t="s">
        <v>25</v>
      </c>
      <c r="Y115" s="73" t="s">
        <v>25</v>
      </c>
      <c r="Z115" s="73" t="s">
        <v>25</v>
      </c>
      <c r="AA115" s="74">
        <v>0.0005</v>
      </c>
      <c r="AB115" s="32" t="s">
        <v>25</v>
      </c>
      <c r="AC115" s="22"/>
      <c r="AD115" s="22"/>
      <c r="AE115" s="22"/>
      <c r="AF115" s="22"/>
      <c r="AG115" s="70"/>
      <c r="AH115" s="70"/>
      <c r="AI115" s="84"/>
      <c r="AJ115" s="22">
        <v>18</v>
      </c>
      <c r="AK115" s="22">
        <v>18</v>
      </c>
      <c r="AL115" s="22">
        <v>18</v>
      </c>
      <c r="AM115" s="22">
        <v>18</v>
      </c>
      <c r="AN115" s="22">
        <v>18</v>
      </c>
      <c r="AO115" s="22">
        <v>18</v>
      </c>
      <c r="AP115" s="22">
        <v>18</v>
      </c>
      <c r="AQ115" s="22">
        <v>18</v>
      </c>
      <c r="AR115" s="78">
        <v>18</v>
      </c>
      <c r="AS115" s="22">
        <v>18</v>
      </c>
      <c r="AT115" s="22">
        <v>18</v>
      </c>
      <c r="AU115" s="22">
        <v>18</v>
      </c>
      <c r="AV115" s="22">
        <v>18</v>
      </c>
      <c r="AW115" s="22">
        <v>18</v>
      </c>
      <c r="AX115" s="78">
        <v>18</v>
      </c>
      <c r="AY115" s="22">
        <v>18</v>
      </c>
      <c r="AZ115" s="22">
        <v>18</v>
      </c>
      <c r="BA115" s="22">
        <v>18</v>
      </c>
      <c r="BB115" s="22">
        <v>18</v>
      </c>
    </row>
    <row r="116" ht="39.95" customHeight="1" spans="1:54">
      <c r="A116" s="33">
        <v>108</v>
      </c>
      <c r="B116" s="23"/>
      <c r="C116" s="27"/>
      <c r="D116" s="27">
        <v>2</v>
      </c>
      <c r="E116" s="29"/>
      <c r="F116" s="29"/>
      <c r="G116" s="27"/>
      <c r="H116" s="27"/>
      <c r="I116" s="27"/>
      <c r="J116" s="22"/>
      <c r="K116" s="22"/>
      <c r="L116" s="53" t="s">
        <v>445</v>
      </c>
      <c r="M116" s="43" t="s">
        <v>446</v>
      </c>
      <c r="N116" s="52" t="s">
        <v>447</v>
      </c>
      <c r="O116" s="29"/>
      <c r="P116" s="23" t="s">
        <v>305</v>
      </c>
      <c r="Q116" s="62"/>
      <c r="R116" s="32" t="s">
        <v>73</v>
      </c>
      <c r="S116" s="53" t="s">
        <v>327</v>
      </c>
      <c r="T116" s="32" t="s">
        <v>25</v>
      </c>
      <c r="U116" s="32" t="s">
        <v>306</v>
      </c>
      <c r="V116" s="32" t="s">
        <v>307</v>
      </c>
      <c r="W116" s="29" t="s">
        <v>328</v>
      </c>
      <c r="X116" s="53" t="s">
        <v>309</v>
      </c>
      <c r="Y116" s="73" t="s">
        <v>25</v>
      </c>
      <c r="Z116" s="73" t="s">
        <v>25</v>
      </c>
      <c r="AA116" s="74" t="e">
        <f>AA120+AA173+AA174+AA175+AA178+AA186*AJ186+AA187+AA192*AJ192+AA193+AA194+AA195*AJ195</f>
        <v>#REF!</v>
      </c>
      <c r="AB116" s="32" t="s">
        <v>25</v>
      </c>
      <c r="AC116" s="22"/>
      <c r="AD116" s="22"/>
      <c r="AE116" s="22"/>
      <c r="AF116" s="22"/>
      <c r="AG116" s="70"/>
      <c r="AH116" s="70"/>
      <c r="AI116" s="84"/>
      <c r="AJ116" s="22">
        <v>1</v>
      </c>
      <c r="AK116" s="22">
        <v>1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78">
        <v>0</v>
      </c>
      <c r="AS116" s="22">
        <v>1</v>
      </c>
      <c r="AT116" s="22">
        <v>1</v>
      </c>
      <c r="AU116" s="22">
        <v>0</v>
      </c>
      <c r="AV116" s="22">
        <v>0</v>
      </c>
      <c r="AW116" s="22">
        <v>0</v>
      </c>
      <c r="AX116" s="78">
        <v>0</v>
      </c>
      <c r="AY116" s="22">
        <v>1</v>
      </c>
      <c r="AZ116" s="22">
        <v>1</v>
      </c>
      <c r="BA116" s="22">
        <v>0</v>
      </c>
      <c r="BB116" s="22">
        <v>1</v>
      </c>
    </row>
    <row r="117" ht="39.95" customHeight="1" spans="1:54">
      <c r="A117" s="33">
        <v>109</v>
      </c>
      <c r="B117" s="23"/>
      <c r="C117" s="27"/>
      <c r="D117" s="27">
        <v>2</v>
      </c>
      <c r="E117" s="29"/>
      <c r="F117" s="29"/>
      <c r="G117" s="27"/>
      <c r="H117" s="27"/>
      <c r="I117" s="27"/>
      <c r="J117" s="22"/>
      <c r="K117" s="22"/>
      <c r="L117" s="53" t="s">
        <v>448</v>
      </c>
      <c r="M117" s="43" t="s">
        <v>449</v>
      </c>
      <c r="N117" s="52" t="s">
        <v>450</v>
      </c>
      <c r="O117" s="29"/>
      <c r="P117" s="23" t="s">
        <v>305</v>
      </c>
      <c r="Q117" s="62"/>
      <c r="R117" s="32" t="s">
        <v>73</v>
      </c>
      <c r="S117" s="53" t="s">
        <v>327</v>
      </c>
      <c r="T117" s="32" t="s">
        <v>25</v>
      </c>
      <c r="U117" s="32" t="s">
        <v>306</v>
      </c>
      <c r="V117" s="32" t="s">
        <v>307</v>
      </c>
      <c r="W117" s="29" t="s">
        <v>328</v>
      </c>
      <c r="X117" s="53" t="s">
        <v>309</v>
      </c>
      <c r="Y117" s="73" t="s">
        <v>25</v>
      </c>
      <c r="Z117" s="73" t="s">
        <v>25</v>
      </c>
      <c r="AA117" s="74">
        <f>AA121+AA173+AA174+AA175+AA178+AA186*AL186+AA187+AA192*AL192+AA193+AA194+AA195*AL195</f>
        <v>9.7413</v>
      </c>
      <c r="AB117" s="32" t="s">
        <v>25</v>
      </c>
      <c r="AC117" s="22"/>
      <c r="AD117" s="22"/>
      <c r="AE117" s="22"/>
      <c r="AF117" s="22"/>
      <c r="AG117" s="70"/>
      <c r="AH117" s="70"/>
      <c r="AI117" s="84"/>
      <c r="AJ117" s="22">
        <v>0</v>
      </c>
      <c r="AK117" s="22">
        <v>0</v>
      </c>
      <c r="AL117" s="22">
        <v>1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126">
        <v>0</v>
      </c>
      <c r="AS117" s="22">
        <v>0</v>
      </c>
      <c r="AT117" s="22">
        <v>0</v>
      </c>
      <c r="AU117" s="22">
        <v>1</v>
      </c>
      <c r="AV117" s="22">
        <v>0</v>
      </c>
      <c r="AW117" s="22">
        <v>0</v>
      </c>
      <c r="AX117" s="126">
        <v>0</v>
      </c>
      <c r="AY117" s="22">
        <v>0</v>
      </c>
      <c r="AZ117" s="22">
        <v>0</v>
      </c>
      <c r="BA117" s="22">
        <v>1</v>
      </c>
      <c r="BB117" s="22">
        <v>0</v>
      </c>
    </row>
    <row r="118" ht="62.1" customHeight="1" spans="1:54">
      <c r="A118" s="33">
        <v>110</v>
      </c>
      <c r="B118" s="23"/>
      <c r="C118" s="27"/>
      <c r="D118" s="27">
        <v>2</v>
      </c>
      <c r="E118" s="29"/>
      <c r="F118" s="29"/>
      <c r="G118" s="27"/>
      <c r="H118" s="27"/>
      <c r="I118" s="27"/>
      <c r="J118" s="22"/>
      <c r="K118" s="22"/>
      <c r="L118" s="53" t="s">
        <v>451</v>
      </c>
      <c r="M118" s="43" t="s">
        <v>452</v>
      </c>
      <c r="N118" s="52" t="s">
        <v>453</v>
      </c>
      <c r="O118" s="29"/>
      <c r="P118" s="23" t="s">
        <v>305</v>
      </c>
      <c r="Q118" s="62"/>
      <c r="R118" s="32" t="s">
        <v>73</v>
      </c>
      <c r="S118" s="53" t="s">
        <v>327</v>
      </c>
      <c r="T118" s="32" t="s">
        <v>25</v>
      </c>
      <c r="U118" s="32" t="s">
        <v>306</v>
      </c>
      <c r="V118" s="32" t="s">
        <v>307</v>
      </c>
      <c r="W118" s="29" t="s">
        <v>328</v>
      </c>
      <c r="X118" s="53" t="s">
        <v>309</v>
      </c>
      <c r="Y118" s="73" t="s">
        <v>25</v>
      </c>
      <c r="Z118" s="73" t="s">
        <v>25</v>
      </c>
      <c r="AA118" s="74" t="e">
        <f>AA122+AA173+AA174+AA175+AA178+AA186*AM186+AA193+AA194+AA195*AM195</f>
        <v>#REF!</v>
      </c>
      <c r="AB118" s="32" t="s">
        <v>25</v>
      </c>
      <c r="AC118" s="22"/>
      <c r="AD118" s="22"/>
      <c r="AE118" s="22"/>
      <c r="AF118" s="22"/>
      <c r="AG118" s="70"/>
      <c r="AH118" s="70"/>
      <c r="AI118" s="84"/>
      <c r="AJ118" s="22">
        <v>0</v>
      </c>
      <c r="AK118" s="22">
        <v>0</v>
      </c>
      <c r="AL118" s="22">
        <v>0</v>
      </c>
      <c r="AM118" s="22">
        <v>1</v>
      </c>
      <c r="AN118" s="22">
        <v>0</v>
      </c>
      <c r="AO118" s="22">
        <v>1</v>
      </c>
      <c r="AP118" s="22">
        <v>1</v>
      </c>
      <c r="AQ118" s="22">
        <v>1</v>
      </c>
      <c r="AR118" s="126">
        <v>0</v>
      </c>
      <c r="AS118" s="22">
        <v>0</v>
      </c>
      <c r="AT118" s="22">
        <v>0</v>
      </c>
      <c r="AU118" s="22">
        <v>0</v>
      </c>
      <c r="AV118" s="22">
        <v>1</v>
      </c>
      <c r="AW118" s="22">
        <v>1</v>
      </c>
      <c r="AX118" s="126">
        <v>0</v>
      </c>
      <c r="AY118" s="22">
        <v>0</v>
      </c>
      <c r="AZ118" s="22">
        <v>0</v>
      </c>
      <c r="BA118" s="22">
        <v>0</v>
      </c>
      <c r="BB118" s="22">
        <v>0</v>
      </c>
    </row>
    <row r="119" ht="60" customHeight="1" spans="1:54">
      <c r="A119" s="33">
        <v>111</v>
      </c>
      <c r="B119" s="23"/>
      <c r="C119" s="27"/>
      <c r="D119" s="27">
        <v>2</v>
      </c>
      <c r="E119" s="29"/>
      <c r="F119" s="29"/>
      <c r="G119" s="27"/>
      <c r="H119" s="27"/>
      <c r="I119" s="27"/>
      <c r="J119" s="22"/>
      <c r="K119" s="22"/>
      <c r="L119" s="53" t="s">
        <v>454</v>
      </c>
      <c r="M119" s="43" t="s">
        <v>455</v>
      </c>
      <c r="N119" s="52" t="s">
        <v>456</v>
      </c>
      <c r="O119" s="29"/>
      <c r="P119" s="23" t="s">
        <v>305</v>
      </c>
      <c r="Q119" s="62"/>
      <c r="R119" s="32" t="s">
        <v>73</v>
      </c>
      <c r="S119" s="53" t="s">
        <v>327</v>
      </c>
      <c r="T119" s="32" t="s">
        <v>25</v>
      </c>
      <c r="U119" s="32" t="s">
        <v>306</v>
      </c>
      <c r="V119" s="32" t="s">
        <v>307</v>
      </c>
      <c r="W119" s="29" t="s">
        <v>328</v>
      </c>
      <c r="X119" s="53" t="s">
        <v>309</v>
      </c>
      <c r="Y119" s="73" t="s">
        <v>25</v>
      </c>
      <c r="Z119" s="73" t="s">
        <v>25</v>
      </c>
      <c r="AA119" s="74">
        <f>AA123+AA173+AA174+AA175+AA178+AA186*AN186+AA193+AA194+AA195*AN195</f>
        <v>9.2687</v>
      </c>
      <c r="AB119" s="32" t="s">
        <v>25</v>
      </c>
      <c r="AC119" s="22"/>
      <c r="AD119" s="22"/>
      <c r="AE119" s="22"/>
      <c r="AF119" s="22"/>
      <c r="AG119" s="70"/>
      <c r="AH119" s="70"/>
      <c r="AI119" s="84"/>
      <c r="AJ119" s="22">
        <v>0</v>
      </c>
      <c r="AK119" s="22">
        <v>0</v>
      </c>
      <c r="AL119" s="22">
        <v>0</v>
      </c>
      <c r="AM119" s="22">
        <v>0</v>
      </c>
      <c r="AN119" s="22">
        <v>1</v>
      </c>
      <c r="AO119" s="22">
        <v>0</v>
      </c>
      <c r="AP119" s="22">
        <v>0</v>
      </c>
      <c r="AQ119" s="22">
        <v>0</v>
      </c>
      <c r="AR119" s="126">
        <v>1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126">
        <v>1</v>
      </c>
      <c r="AY119" s="22">
        <v>0</v>
      </c>
      <c r="AZ119" s="22">
        <v>0</v>
      </c>
      <c r="BA119" s="22">
        <v>0</v>
      </c>
      <c r="BB119" s="22">
        <v>0</v>
      </c>
    </row>
    <row r="120" s="357" customFormat="1" ht="39.95" customHeight="1" spans="1:54">
      <c r="A120" s="33">
        <v>112</v>
      </c>
      <c r="B120" s="23"/>
      <c r="C120" s="27"/>
      <c r="D120" s="27"/>
      <c r="E120" s="29">
        <v>3</v>
      </c>
      <c r="F120" s="29"/>
      <c r="G120" s="27"/>
      <c r="H120" s="27"/>
      <c r="I120" s="27"/>
      <c r="J120" s="22"/>
      <c r="K120" s="22"/>
      <c r="L120" s="53" t="s">
        <v>457</v>
      </c>
      <c r="M120" s="43" t="s">
        <v>458</v>
      </c>
      <c r="N120" s="52" t="s">
        <v>447</v>
      </c>
      <c r="O120" s="29"/>
      <c r="P120" s="23" t="s">
        <v>305</v>
      </c>
      <c r="Q120" s="62"/>
      <c r="R120" s="32" t="s">
        <v>73</v>
      </c>
      <c r="S120" s="53" t="s">
        <v>459</v>
      </c>
      <c r="T120" s="32" t="s">
        <v>73</v>
      </c>
      <c r="U120" s="32" t="s">
        <v>306</v>
      </c>
      <c r="V120" s="32" t="s">
        <v>307</v>
      </c>
      <c r="W120" s="29" t="s">
        <v>328</v>
      </c>
      <c r="X120" s="53" t="s">
        <v>309</v>
      </c>
      <c r="Y120" s="73" t="s">
        <v>25</v>
      </c>
      <c r="Z120" s="73" t="s">
        <v>25</v>
      </c>
      <c r="AA120" s="74" t="e">
        <f>AA124+AA154+AA168*AJ168+AA169+AA170+AA171+AA172</f>
        <v>#REF!</v>
      </c>
      <c r="AB120" s="32" t="s">
        <v>25</v>
      </c>
      <c r="AC120" s="22"/>
      <c r="AD120" s="22"/>
      <c r="AE120" s="22"/>
      <c r="AF120" s="22"/>
      <c r="AG120" s="70"/>
      <c r="AH120" s="70"/>
      <c r="AI120" s="84"/>
      <c r="AJ120" s="27">
        <v>1</v>
      </c>
      <c r="AK120" s="22">
        <v>1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383">
        <v>0</v>
      </c>
      <c r="AS120" s="22">
        <v>1</v>
      </c>
      <c r="AT120" s="22">
        <v>1</v>
      </c>
      <c r="AU120" s="22">
        <v>0</v>
      </c>
      <c r="AV120" s="22">
        <v>0</v>
      </c>
      <c r="AW120" s="22">
        <v>0</v>
      </c>
      <c r="AX120" s="383">
        <v>0</v>
      </c>
      <c r="AY120" s="22">
        <v>1</v>
      </c>
      <c r="AZ120" s="22">
        <v>1</v>
      </c>
      <c r="BA120" s="22">
        <v>0</v>
      </c>
      <c r="BB120" s="27">
        <v>1</v>
      </c>
    </row>
    <row r="121" s="358" customFormat="1" ht="39.95" customHeight="1" spans="1:54">
      <c r="A121" s="33">
        <v>113</v>
      </c>
      <c r="B121" s="23"/>
      <c r="C121" s="27"/>
      <c r="D121" s="27"/>
      <c r="E121" s="29">
        <v>3</v>
      </c>
      <c r="F121" s="29"/>
      <c r="G121" s="27"/>
      <c r="H121" s="27"/>
      <c r="I121" s="27"/>
      <c r="J121" s="22"/>
      <c r="K121" s="22"/>
      <c r="L121" s="53" t="s">
        <v>459</v>
      </c>
      <c r="M121" s="43" t="s">
        <v>460</v>
      </c>
      <c r="N121" s="52" t="s">
        <v>450</v>
      </c>
      <c r="O121" s="29"/>
      <c r="P121" s="23" t="s">
        <v>305</v>
      </c>
      <c r="Q121" s="62"/>
      <c r="R121" s="32" t="s">
        <v>73</v>
      </c>
      <c r="S121" s="53" t="s">
        <v>459</v>
      </c>
      <c r="T121" s="32" t="s">
        <v>73</v>
      </c>
      <c r="U121" s="32" t="s">
        <v>306</v>
      </c>
      <c r="V121" s="32" t="s">
        <v>307</v>
      </c>
      <c r="W121" s="29" t="s">
        <v>328</v>
      </c>
      <c r="X121" s="53" t="s">
        <v>309</v>
      </c>
      <c r="Y121" s="73" t="s">
        <v>25</v>
      </c>
      <c r="Z121" s="73" t="s">
        <v>25</v>
      </c>
      <c r="AA121" s="74">
        <f>AA125+AA154+AA168*AJ168+AA169+AA170+AA171+AA172</f>
        <v>5.3527</v>
      </c>
      <c r="AB121" s="32" t="s">
        <v>25</v>
      </c>
      <c r="AC121" s="22"/>
      <c r="AD121" s="22"/>
      <c r="AE121" s="22"/>
      <c r="AF121" s="22"/>
      <c r="AG121" s="70"/>
      <c r="AH121" s="70"/>
      <c r="AI121" s="84"/>
      <c r="AJ121" s="27">
        <v>0</v>
      </c>
      <c r="AK121" s="22">
        <v>0</v>
      </c>
      <c r="AL121" s="22">
        <v>1</v>
      </c>
      <c r="AM121" s="22">
        <v>0</v>
      </c>
      <c r="AN121" s="27">
        <v>0</v>
      </c>
      <c r="AO121" s="22">
        <v>0</v>
      </c>
      <c r="AP121" s="22">
        <v>0</v>
      </c>
      <c r="AQ121" s="22">
        <v>0</v>
      </c>
      <c r="AR121" s="383">
        <v>0</v>
      </c>
      <c r="AS121" s="22">
        <v>0</v>
      </c>
      <c r="AT121" s="22">
        <v>0</v>
      </c>
      <c r="AU121" s="22">
        <v>1</v>
      </c>
      <c r="AV121" s="22">
        <v>0</v>
      </c>
      <c r="AW121" s="22">
        <v>0</v>
      </c>
      <c r="AX121" s="383">
        <v>0</v>
      </c>
      <c r="AY121" s="22">
        <v>0</v>
      </c>
      <c r="AZ121" s="22">
        <v>0</v>
      </c>
      <c r="BA121" s="22">
        <v>1</v>
      </c>
      <c r="BB121" s="27">
        <v>0</v>
      </c>
    </row>
    <row r="122" s="358" customFormat="1" ht="60" customHeight="1" spans="1:54">
      <c r="A122" s="33">
        <v>114</v>
      </c>
      <c r="B122" s="23"/>
      <c r="C122" s="27"/>
      <c r="D122" s="27"/>
      <c r="E122" s="29">
        <v>3</v>
      </c>
      <c r="F122" s="29"/>
      <c r="G122" s="27"/>
      <c r="H122" s="27"/>
      <c r="I122" s="27"/>
      <c r="J122" s="22"/>
      <c r="K122" s="22"/>
      <c r="L122" s="53" t="s">
        <v>461</v>
      </c>
      <c r="M122" s="43" t="s">
        <v>462</v>
      </c>
      <c r="N122" s="52" t="s">
        <v>463</v>
      </c>
      <c r="O122" s="29"/>
      <c r="P122" s="23" t="s">
        <v>305</v>
      </c>
      <c r="Q122" s="62"/>
      <c r="R122" s="32" t="s">
        <v>73</v>
      </c>
      <c r="S122" s="53" t="s">
        <v>327</v>
      </c>
      <c r="T122" s="32" t="s">
        <v>73</v>
      </c>
      <c r="U122" s="32" t="s">
        <v>306</v>
      </c>
      <c r="V122" s="32" t="s">
        <v>307</v>
      </c>
      <c r="W122" s="29" t="s">
        <v>328</v>
      </c>
      <c r="X122" s="53" t="s">
        <v>309</v>
      </c>
      <c r="Y122" s="73" t="s">
        <v>25</v>
      </c>
      <c r="Z122" s="73" t="s">
        <v>25</v>
      </c>
      <c r="AA122" s="74" t="e">
        <f>AA126+AA154+AA168*AM168+AA169+AA170+AA171+AA172</f>
        <v>#REF!</v>
      </c>
      <c r="AB122" s="32" t="s">
        <v>25</v>
      </c>
      <c r="AC122" s="22"/>
      <c r="AD122" s="22"/>
      <c r="AE122" s="22"/>
      <c r="AF122" s="22"/>
      <c r="AG122" s="70"/>
      <c r="AH122" s="70"/>
      <c r="AI122" s="84"/>
      <c r="AJ122" s="27">
        <v>0</v>
      </c>
      <c r="AK122" s="22">
        <v>0</v>
      </c>
      <c r="AL122" s="22">
        <v>0</v>
      </c>
      <c r="AM122" s="22">
        <v>1</v>
      </c>
      <c r="AN122" s="27">
        <v>0</v>
      </c>
      <c r="AO122" s="22">
        <v>1</v>
      </c>
      <c r="AP122" s="22">
        <v>1</v>
      </c>
      <c r="AQ122" s="22">
        <v>1</v>
      </c>
      <c r="AR122" s="383">
        <v>0</v>
      </c>
      <c r="AS122" s="22">
        <v>0</v>
      </c>
      <c r="AT122" s="22">
        <v>0</v>
      </c>
      <c r="AU122" s="22">
        <v>0</v>
      </c>
      <c r="AV122" s="22">
        <v>1</v>
      </c>
      <c r="AW122" s="22">
        <v>1</v>
      </c>
      <c r="AX122" s="383">
        <v>0</v>
      </c>
      <c r="AY122" s="22">
        <v>0</v>
      </c>
      <c r="AZ122" s="22">
        <v>0</v>
      </c>
      <c r="BA122" s="22">
        <v>0</v>
      </c>
      <c r="BB122" s="27">
        <v>0</v>
      </c>
    </row>
    <row r="123" s="358" customFormat="1" ht="59.1" customHeight="1" spans="1:54">
      <c r="A123" s="33">
        <v>115</v>
      </c>
      <c r="B123" s="23"/>
      <c r="C123" s="27"/>
      <c r="D123" s="27"/>
      <c r="E123" s="29">
        <v>3</v>
      </c>
      <c r="F123" s="29"/>
      <c r="G123" s="27"/>
      <c r="H123" s="27"/>
      <c r="I123" s="27"/>
      <c r="J123" s="22"/>
      <c r="K123" s="22"/>
      <c r="L123" s="53" t="s">
        <v>464</v>
      </c>
      <c r="M123" s="43" t="s">
        <v>465</v>
      </c>
      <c r="N123" s="52" t="s">
        <v>466</v>
      </c>
      <c r="O123" s="29"/>
      <c r="P123" s="23" t="s">
        <v>305</v>
      </c>
      <c r="Q123" s="62"/>
      <c r="R123" s="32" t="s">
        <v>73</v>
      </c>
      <c r="S123" s="53" t="s">
        <v>327</v>
      </c>
      <c r="T123" s="32" t="s">
        <v>73</v>
      </c>
      <c r="U123" s="32" t="s">
        <v>306</v>
      </c>
      <c r="V123" s="32" t="s">
        <v>307</v>
      </c>
      <c r="W123" s="29" t="s">
        <v>328</v>
      </c>
      <c r="X123" s="53" t="s">
        <v>309</v>
      </c>
      <c r="Y123" s="73" t="s">
        <v>25</v>
      </c>
      <c r="Z123" s="73" t="s">
        <v>25</v>
      </c>
      <c r="AA123" s="74">
        <f>AA127+AA154+AJ168*AA168+AA169+AA170+AA171+AA172</f>
        <v>5.1827</v>
      </c>
      <c r="AB123" s="32" t="s">
        <v>25</v>
      </c>
      <c r="AC123" s="22"/>
      <c r="AD123" s="22"/>
      <c r="AE123" s="22"/>
      <c r="AF123" s="22"/>
      <c r="AG123" s="70"/>
      <c r="AH123" s="70"/>
      <c r="AI123" s="84"/>
      <c r="AJ123" s="27">
        <v>0</v>
      </c>
      <c r="AK123" s="22">
        <v>0</v>
      </c>
      <c r="AL123" s="22">
        <v>0</v>
      </c>
      <c r="AM123" s="22">
        <v>0</v>
      </c>
      <c r="AN123" s="27">
        <v>1</v>
      </c>
      <c r="AO123" s="22">
        <v>0</v>
      </c>
      <c r="AP123" s="22">
        <v>0</v>
      </c>
      <c r="AQ123" s="22">
        <v>0</v>
      </c>
      <c r="AR123" s="383">
        <v>1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383">
        <v>1</v>
      </c>
      <c r="AY123" s="22">
        <v>0</v>
      </c>
      <c r="AZ123" s="22">
        <v>0</v>
      </c>
      <c r="BA123" s="22">
        <v>0</v>
      </c>
      <c r="BB123" s="27">
        <v>0</v>
      </c>
    </row>
    <row r="124" s="358" customFormat="1" ht="39.95" customHeight="1" spans="1:54">
      <c r="A124" s="33">
        <v>116</v>
      </c>
      <c r="B124" s="43"/>
      <c r="C124" s="43"/>
      <c r="D124" s="43"/>
      <c r="E124" s="43"/>
      <c r="F124" s="43">
        <v>4</v>
      </c>
      <c r="G124" s="43"/>
      <c r="H124" s="43"/>
      <c r="I124" s="43"/>
      <c r="J124" s="43"/>
      <c r="K124" s="43"/>
      <c r="L124" s="27" t="s">
        <v>467</v>
      </c>
      <c r="M124" s="43" t="s">
        <v>468</v>
      </c>
      <c r="N124" s="52" t="s">
        <v>447</v>
      </c>
      <c r="O124" s="43"/>
      <c r="P124" s="23" t="s">
        <v>305</v>
      </c>
      <c r="Q124" s="62"/>
      <c r="R124" s="32" t="s">
        <v>73</v>
      </c>
      <c r="S124" s="27" t="s">
        <v>469</v>
      </c>
      <c r="T124" s="32" t="s">
        <v>73</v>
      </c>
      <c r="U124" s="32" t="s">
        <v>306</v>
      </c>
      <c r="V124" s="32" t="s">
        <v>307</v>
      </c>
      <c r="W124" s="29" t="s">
        <v>328</v>
      </c>
      <c r="X124" s="53" t="s">
        <v>309</v>
      </c>
      <c r="Y124" s="73" t="s">
        <v>25</v>
      </c>
      <c r="Z124" s="73" t="s">
        <v>25</v>
      </c>
      <c r="AA124" s="74" t="e">
        <f>AA128+AA131+AA134+AA135+AA136+AA137+#REF!+AA153</f>
        <v>#REF!</v>
      </c>
      <c r="AB124" s="32" t="s">
        <v>25</v>
      </c>
      <c r="AC124" s="43"/>
      <c r="AD124" s="43"/>
      <c r="AE124" s="43"/>
      <c r="AF124" s="43"/>
      <c r="AG124" s="43"/>
      <c r="AH124" s="43"/>
      <c r="AI124" s="43"/>
      <c r="AJ124" s="27">
        <v>1</v>
      </c>
      <c r="AK124" s="27">
        <v>1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383">
        <v>0</v>
      </c>
      <c r="AS124" s="27">
        <v>1</v>
      </c>
      <c r="AT124" s="27">
        <v>1</v>
      </c>
      <c r="AU124" s="27">
        <v>0</v>
      </c>
      <c r="AV124" s="27">
        <v>0</v>
      </c>
      <c r="AW124" s="27">
        <v>0</v>
      </c>
      <c r="AX124" s="383">
        <v>0</v>
      </c>
      <c r="AY124" s="27">
        <v>1</v>
      </c>
      <c r="AZ124" s="27">
        <v>1</v>
      </c>
      <c r="BA124" s="27">
        <v>0</v>
      </c>
      <c r="BB124" s="27">
        <v>1</v>
      </c>
    </row>
    <row r="125" s="358" customFormat="1" ht="39.95" customHeight="1" spans="1:54">
      <c r="A125" s="33">
        <v>117</v>
      </c>
      <c r="B125" s="43"/>
      <c r="C125" s="43"/>
      <c r="D125" s="43"/>
      <c r="E125" s="43"/>
      <c r="F125" s="43">
        <v>4</v>
      </c>
      <c r="G125" s="43"/>
      <c r="H125" s="43"/>
      <c r="I125" s="43"/>
      <c r="J125" s="43"/>
      <c r="K125" s="43"/>
      <c r="L125" s="27" t="s">
        <v>469</v>
      </c>
      <c r="M125" s="43" t="s">
        <v>470</v>
      </c>
      <c r="N125" s="52" t="s">
        <v>450</v>
      </c>
      <c r="O125" s="43"/>
      <c r="P125" s="23" t="s">
        <v>305</v>
      </c>
      <c r="Q125" s="62"/>
      <c r="R125" s="32" t="s">
        <v>73</v>
      </c>
      <c r="S125" s="27" t="s">
        <v>469</v>
      </c>
      <c r="T125" s="32" t="s">
        <v>73</v>
      </c>
      <c r="U125" s="32" t="s">
        <v>306</v>
      </c>
      <c r="V125" s="32" t="s">
        <v>307</v>
      </c>
      <c r="W125" s="29" t="s">
        <v>328</v>
      </c>
      <c r="X125" s="53" t="s">
        <v>309</v>
      </c>
      <c r="Y125" s="73" t="s">
        <v>25</v>
      </c>
      <c r="Z125" s="73" t="s">
        <v>25</v>
      </c>
      <c r="AA125" s="74">
        <f t="shared" ref="AA125" si="0">AA128+AA131+AA134+AA135+AA136+AA137+AA143+AA153</f>
        <v>2.9338</v>
      </c>
      <c r="AB125" s="32" t="s">
        <v>25</v>
      </c>
      <c r="AC125" s="43"/>
      <c r="AD125" s="43"/>
      <c r="AE125" s="43"/>
      <c r="AF125" s="43"/>
      <c r="AG125" s="43"/>
      <c r="AH125" s="43"/>
      <c r="AI125" s="43"/>
      <c r="AJ125" s="27">
        <v>0</v>
      </c>
      <c r="AK125" s="27">
        <v>0</v>
      </c>
      <c r="AL125" s="27">
        <v>1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383">
        <v>0</v>
      </c>
      <c r="AS125" s="27">
        <v>0</v>
      </c>
      <c r="AT125" s="27">
        <v>0</v>
      </c>
      <c r="AU125" s="27">
        <v>1</v>
      </c>
      <c r="AV125" s="27">
        <v>0</v>
      </c>
      <c r="AW125" s="27">
        <v>0</v>
      </c>
      <c r="AX125" s="383">
        <v>0</v>
      </c>
      <c r="AY125" s="27">
        <v>0</v>
      </c>
      <c r="AZ125" s="27">
        <v>0</v>
      </c>
      <c r="BA125" s="27">
        <v>1</v>
      </c>
      <c r="BB125" s="27">
        <v>0</v>
      </c>
    </row>
    <row r="126" s="358" customFormat="1" ht="60" customHeight="1" spans="1:54">
      <c r="A126" s="33">
        <v>118</v>
      </c>
      <c r="B126" s="43"/>
      <c r="C126" s="43"/>
      <c r="D126" s="43"/>
      <c r="E126" s="43"/>
      <c r="F126" s="43">
        <v>4</v>
      </c>
      <c r="G126" s="43"/>
      <c r="H126" s="43"/>
      <c r="I126" s="43"/>
      <c r="J126" s="43"/>
      <c r="K126" s="43"/>
      <c r="L126" s="27" t="s">
        <v>471</v>
      </c>
      <c r="M126" s="43" t="s">
        <v>472</v>
      </c>
      <c r="N126" s="52" t="s">
        <v>463</v>
      </c>
      <c r="O126" s="43"/>
      <c r="P126" s="23" t="s">
        <v>305</v>
      </c>
      <c r="Q126" s="62"/>
      <c r="R126" s="32" t="s">
        <v>73</v>
      </c>
      <c r="S126" s="53" t="s">
        <v>327</v>
      </c>
      <c r="T126" s="32" t="s">
        <v>73</v>
      </c>
      <c r="U126" s="32" t="s">
        <v>306</v>
      </c>
      <c r="V126" s="32" t="s">
        <v>307</v>
      </c>
      <c r="W126" s="29" t="s">
        <v>328</v>
      </c>
      <c r="X126" s="53" t="s">
        <v>309</v>
      </c>
      <c r="Y126" s="73" t="s">
        <v>25</v>
      </c>
      <c r="Z126" s="73" t="s">
        <v>25</v>
      </c>
      <c r="AA126" s="74" t="e">
        <f>AA128+AA134+AA135+AA136+AA137+#REF!+AA153</f>
        <v>#REF!</v>
      </c>
      <c r="AB126" s="32" t="s">
        <v>25</v>
      </c>
      <c r="AC126" s="43"/>
      <c r="AD126" s="43"/>
      <c r="AE126" s="43"/>
      <c r="AF126" s="43"/>
      <c r="AG126" s="43"/>
      <c r="AH126" s="43"/>
      <c r="AI126" s="43"/>
      <c r="AJ126" s="27">
        <v>0</v>
      </c>
      <c r="AK126" s="27">
        <v>0</v>
      </c>
      <c r="AL126" s="27">
        <v>0</v>
      </c>
      <c r="AM126" s="27">
        <v>1</v>
      </c>
      <c r="AN126" s="27">
        <v>0</v>
      </c>
      <c r="AO126" s="27">
        <v>1</v>
      </c>
      <c r="AP126" s="27">
        <v>1</v>
      </c>
      <c r="AQ126" s="27">
        <v>1</v>
      </c>
      <c r="AR126" s="383">
        <v>0</v>
      </c>
      <c r="AS126" s="27">
        <v>0</v>
      </c>
      <c r="AT126" s="27">
        <v>0</v>
      </c>
      <c r="AU126" s="27">
        <v>0</v>
      </c>
      <c r="AV126" s="27">
        <v>1</v>
      </c>
      <c r="AW126" s="27">
        <v>1</v>
      </c>
      <c r="AX126" s="383">
        <v>0</v>
      </c>
      <c r="AY126" s="27">
        <v>0</v>
      </c>
      <c r="AZ126" s="27">
        <v>0</v>
      </c>
      <c r="BA126" s="27">
        <v>0</v>
      </c>
      <c r="BB126" s="27">
        <v>0</v>
      </c>
    </row>
    <row r="127" s="358" customFormat="1" ht="62.1" customHeight="1" spans="1:54">
      <c r="A127" s="33">
        <v>119</v>
      </c>
      <c r="B127" s="43"/>
      <c r="C127" s="43"/>
      <c r="D127" s="43"/>
      <c r="E127" s="43"/>
      <c r="F127" s="43">
        <v>4</v>
      </c>
      <c r="G127" s="43"/>
      <c r="H127" s="43"/>
      <c r="I127" s="43"/>
      <c r="J127" s="43"/>
      <c r="K127" s="43"/>
      <c r="L127" s="27" t="s">
        <v>473</v>
      </c>
      <c r="M127" s="43" t="s">
        <v>474</v>
      </c>
      <c r="N127" s="52" t="s">
        <v>466</v>
      </c>
      <c r="O127" s="43"/>
      <c r="P127" s="23" t="s">
        <v>305</v>
      </c>
      <c r="Q127" s="62"/>
      <c r="R127" s="32" t="s">
        <v>73</v>
      </c>
      <c r="S127" s="53" t="s">
        <v>327</v>
      </c>
      <c r="T127" s="32" t="s">
        <v>73</v>
      </c>
      <c r="U127" s="32" t="s">
        <v>306</v>
      </c>
      <c r="V127" s="32" t="s">
        <v>307</v>
      </c>
      <c r="W127" s="29" t="s">
        <v>328</v>
      </c>
      <c r="X127" s="53" t="s">
        <v>309</v>
      </c>
      <c r="Y127" s="73" t="s">
        <v>25</v>
      </c>
      <c r="Z127" s="73" t="s">
        <v>25</v>
      </c>
      <c r="AA127" s="74">
        <f>AA128+AA134+AA135+AA136+AA137+AA143+AA153</f>
        <v>2.7638</v>
      </c>
      <c r="AB127" s="32" t="s">
        <v>25</v>
      </c>
      <c r="AC127" s="43"/>
      <c r="AD127" s="43"/>
      <c r="AE127" s="43"/>
      <c r="AF127" s="43"/>
      <c r="AG127" s="43"/>
      <c r="AH127" s="43"/>
      <c r="AI127" s="43"/>
      <c r="AJ127" s="27">
        <v>0</v>
      </c>
      <c r="AK127" s="27">
        <v>0</v>
      </c>
      <c r="AL127" s="27">
        <v>0</v>
      </c>
      <c r="AM127" s="27">
        <v>0</v>
      </c>
      <c r="AN127" s="27">
        <v>1</v>
      </c>
      <c r="AO127" s="27">
        <v>0</v>
      </c>
      <c r="AP127" s="27">
        <v>0</v>
      </c>
      <c r="AQ127" s="27">
        <v>0</v>
      </c>
      <c r="AR127" s="383">
        <v>1</v>
      </c>
      <c r="AS127" s="27">
        <v>0</v>
      </c>
      <c r="AT127" s="27">
        <v>0</v>
      </c>
      <c r="AU127" s="27">
        <v>0</v>
      </c>
      <c r="AV127" s="27">
        <v>0</v>
      </c>
      <c r="AW127" s="27">
        <v>0</v>
      </c>
      <c r="AX127" s="383">
        <v>1</v>
      </c>
      <c r="AY127" s="27">
        <v>0</v>
      </c>
      <c r="AZ127" s="27">
        <v>0</v>
      </c>
      <c r="BA127" s="27">
        <v>0</v>
      </c>
      <c r="BB127" s="27">
        <v>0</v>
      </c>
    </row>
    <row r="128" ht="39.95" customHeight="1" spans="1:54">
      <c r="A128" s="33">
        <v>120</v>
      </c>
      <c r="B128" s="23"/>
      <c r="C128" s="27"/>
      <c r="D128" s="27"/>
      <c r="E128" s="29"/>
      <c r="F128" s="29"/>
      <c r="G128" s="27">
        <v>5</v>
      </c>
      <c r="H128" s="27"/>
      <c r="I128" s="27"/>
      <c r="J128" s="22"/>
      <c r="K128" s="22"/>
      <c r="L128" s="53" t="s">
        <v>475</v>
      </c>
      <c r="M128" s="43" t="s">
        <v>476</v>
      </c>
      <c r="N128" s="52" t="s">
        <v>477</v>
      </c>
      <c r="O128" s="29"/>
      <c r="P128" s="23" t="s">
        <v>305</v>
      </c>
      <c r="Q128" s="62"/>
      <c r="R128" s="32" t="s">
        <v>73</v>
      </c>
      <c r="S128" s="53" t="s">
        <v>327</v>
      </c>
      <c r="T128" s="32" t="s">
        <v>25</v>
      </c>
      <c r="U128" s="32" t="s">
        <v>307</v>
      </c>
      <c r="V128" s="32" t="s">
        <v>306</v>
      </c>
      <c r="W128" s="29" t="s">
        <v>328</v>
      </c>
      <c r="X128" s="53" t="s">
        <v>309</v>
      </c>
      <c r="Y128" s="72" t="s">
        <v>25</v>
      </c>
      <c r="Z128" s="72" t="s">
        <v>25</v>
      </c>
      <c r="AA128" s="74">
        <f>AA129+AA130</f>
        <v>1.46</v>
      </c>
      <c r="AB128" s="32" t="s">
        <v>25</v>
      </c>
      <c r="AC128" s="22"/>
      <c r="AD128" s="22"/>
      <c r="AE128" s="22"/>
      <c r="AF128" s="22"/>
      <c r="AG128" s="70"/>
      <c r="AH128" s="70"/>
      <c r="AI128" s="84"/>
      <c r="AJ128" s="27">
        <v>1</v>
      </c>
      <c r="AK128" s="22">
        <v>1</v>
      </c>
      <c r="AL128" s="22">
        <v>1</v>
      </c>
      <c r="AM128" s="27">
        <v>1</v>
      </c>
      <c r="AN128" s="27">
        <v>1</v>
      </c>
      <c r="AO128" s="27">
        <v>1</v>
      </c>
      <c r="AP128" s="27">
        <v>1</v>
      </c>
      <c r="AQ128" s="27">
        <v>1</v>
      </c>
      <c r="AR128" s="78">
        <v>1</v>
      </c>
      <c r="AS128" s="22">
        <v>1</v>
      </c>
      <c r="AT128" s="22">
        <v>1</v>
      </c>
      <c r="AU128" s="22">
        <v>1</v>
      </c>
      <c r="AV128" s="27">
        <v>1</v>
      </c>
      <c r="AW128" s="27">
        <v>1</v>
      </c>
      <c r="AX128" s="78">
        <v>1</v>
      </c>
      <c r="AY128" s="22">
        <v>1</v>
      </c>
      <c r="AZ128" s="22">
        <v>1</v>
      </c>
      <c r="BA128" s="22">
        <v>1</v>
      </c>
      <c r="BB128" s="27">
        <v>1</v>
      </c>
    </row>
    <row r="129" ht="39.95" customHeight="1" spans="1:54">
      <c r="A129" s="33">
        <v>121</v>
      </c>
      <c r="B129" s="23"/>
      <c r="C129" s="27"/>
      <c r="D129" s="27"/>
      <c r="E129" s="29"/>
      <c r="F129" s="29"/>
      <c r="G129" s="27"/>
      <c r="H129" s="27">
        <v>6</v>
      </c>
      <c r="I129" s="27"/>
      <c r="J129" s="22"/>
      <c r="K129" s="22"/>
      <c r="L129" s="53" t="s">
        <v>478</v>
      </c>
      <c r="M129" s="43" t="s">
        <v>479</v>
      </c>
      <c r="N129" s="52" t="s">
        <v>477</v>
      </c>
      <c r="O129" s="29"/>
      <c r="P129" s="23" t="s">
        <v>305</v>
      </c>
      <c r="Q129" s="62"/>
      <c r="R129" s="32" t="s">
        <v>73</v>
      </c>
      <c r="S129" s="53" t="s">
        <v>327</v>
      </c>
      <c r="T129" s="32" t="s">
        <v>25</v>
      </c>
      <c r="U129" s="32" t="s">
        <v>307</v>
      </c>
      <c r="V129" s="32" t="s">
        <v>306</v>
      </c>
      <c r="W129" s="23" t="s">
        <v>480</v>
      </c>
      <c r="X129" s="27" t="s">
        <v>481</v>
      </c>
      <c r="Y129" s="72" t="s">
        <v>482</v>
      </c>
      <c r="Z129" s="72" t="s">
        <v>483</v>
      </c>
      <c r="AA129" s="373">
        <v>1.341</v>
      </c>
      <c r="AB129" s="32" t="s">
        <v>25</v>
      </c>
      <c r="AC129" s="22"/>
      <c r="AD129" s="22"/>
      <c r="AE129" s="22"/>
      <c r="AF129" s="22"/>
      <c r="AG129" s="70"/>
      <c r="AH129" s="70"/>
      <c r="AI129" s="84"/>
      <c r="AJ129" s="27">
        <v>1</v>
      </c>
      <c r="AK129" s="22">
        <v>1</v>
      </c>
      <c r="AL129" s="22">
        <v>1</v>
      </c>
      <c r="AM129" s="27">
        <v>1</v>
      </c>
      <c r="AN129" s="27">
        <v>1</v>
      </c>
      <c r="AO129" s="27">
        <v>1</v>
      </c>
      <c r="AP129" s="27">
        <v>1</v>
      </c>
      <c r="AQ129" s="27">
        <v>1</v>
      </c>
      <c r="AR129" s="78">
        <v>1</v>
      </c>
      <c r="AS129" s="22">
        <v>1</v>
      </c>
      <c r="AT129" s="22">
        <v>1</v>
      </c>
      <c r="AU129" s="22">
        <v>1</v>
      </c>
      <c r="AV129" s="27">
        <v>1</v>
      </c>
      <c r="AW129" s="27">
        <v>1</v>
      </c>
      <c r="AX129" s="78">
        <v>1</v>
      </c>
      <c r="AY129" s="22">
        <v>1</v>
      </c>
      <c r="AZ129" s="22">
        <v>1</v>
      </c>
      <c r="BA129" s="22">
        <v>1</v>
      </c>
      <c r="BB129" s="27">
        <v>1</v>
      </c>
    </row>
    <row r="130" ht="39.95" customHeight="1" spans="1:54">
      <c r="A130" s="33">
        <v>122</v>
      </c>
      <c r="B130" s="23"/>
      <c r="C130" s="27"/>
      <c r="D130" s="27"/>
      <c r="E130" s="29"/>
      <c r="F130" s="29"/>
      <c r="G130" s="27"/>
      <c r="H130" s="27">
        <v>6</v>
      </c>
      <c r="I130" s="27"/>
      <c r="J130" s="22"/>
      <c r="K130" s="22"/>
      <c r="L130" s="53" t="s">
        <v>484</v>
      </c>
      <c r="M130" s="43" t="s">
        <v>485</v>
      </c>
      <c r="N130" s="52" t="s">
        <v>477</v>
      </c>
      <c r="O130" s="29"/>
      <c r="P130" s="23" t="s">
        <v>305</v>
      </c>
      <c r="Q130" s="62"/>
      <c r="R130" s="32" t="s">
        <v>73</v>
      </c>
      <c r="S130" s="53" t="s">
        <v>327</v>
      </c>
      <c r="T130" s="32" t="s">
        <v>25</v>
      </c>
      <c r="U130" s="32" t="s">
        <v>307</v>
      </c>
      <c r="V130" s="32" t="s">
        <v>306</v>
      </c>
      <c r="W130" s="23" t="s">
        <v>480</v>
      </c>
      <c r="X130" s="27" t="s">
        <v>486</v>
      </c>
      <c r="Y130" s="72" t="s">
        <v>482</v>
      </c>
      <c r="Z130" s="73" t="s">
        <v>487</v>
      </c>
      <c r="AA130" s="398">
        <v>0.119</v>
      </c>
      <c r="AB130" s="32" t="s">
        <v>25</v>
      </c>
      <c r="AC130" s="22"/>
      <c r="AD130" s="22"/>
      <c r="AE130" s="22"/>
      <c r="AF130" s="22"/>
      <c r="AG130" s="70"/>
      <c r="AH130" s="70"/>
      <c r="AI130" s="84"/>
      <c r="AJ130" s="27">
        <v>1</v>
      </c>
      <c r="AK130" s="22">
        <v>1</v>
      </c>
      <c r="AL130" s="22">
        <v>1</v>
      </c>
      <c r="AM130" s="27">
        <v>1</v>
      </c>
      <c r="AN130" s="27">
        <v>1</v>
      </c>
      <c r="AO130" s="27">
        <v>1</v>
      </c>
      <c r="AP130" s="27">
        <v>1</v>
      </c>
      <c r="AQ130" s="27">
        <v>1</v>
      </c>
      <c r="AR130" s="78">
        <v>1</v>
      </c>
      <c r="AS130" s="22">
        <v>1</v>
      </c>
      <c r="AT130" s="22">
        <v>1</v>
      </c>
      <c r="AU130" s="22">
        <v>1</v>
      </c>
      <c r="AV130" s="27">
        <v>1</v>
      </c>
      <c r="AW130" s="27">
        <v>1</v>
      </c>
      <c r="AX130" s="78">
        <v>1</v>
      </c>
      <c r="AY130" s="22">
        <v>1</v>
      </c>
      <c r="AZ130" s="22">
        <v>1</v>
      </c>
      <c r="BA130" s="22">
        <v>1</v>
      </c>
      <c r="BB130" s="27">
        <v>1</v>
      </c>
    </row>
    <row r="131" s="4" customFormat="1" ht="39.95" customHeight="1" spans="1:54">
      <c r="A131" s="33">
        <v>123</v>
      </c>
      <c r="B131" s="320"/>
      <c r="C131" s="308"/>
      <c r="D131" s="308"/>
      <c r="E131" s="384"/>
      <c r="F131" s="384"/>
      <c r="G131" s="308">
        <v>5</v>
      </c>
      <c r="H131" s="308"/>
      <c r="I131" s="308"/>
      <c r="J131" s="115"/>
      <c r="K131" s="115"/>
      <c r="L131" s="53" t="s">
        <v>488</v>
      </c>
      <c r="M131" s="385" t="s">
        <v>489</v>
      </c>
      <c r="N131" s="55" t="s">
        <v>247</v>
      </c>
      <c r="O131" s="29"/>
      <c r="P131" s="23" t="s">
        <v>305</v>
      </c>
      <c r="Q131" s="394"/>
      <c r="R131" s="32" t="s">
        <v>73</v>
      </c>
      <c r="S131" s="53" t="s">
        <v>488</v>
      </c>
      <c r="T131" s="23" t="s">
        <v>73</v>
      </c>
      <c r="U131" s="32" t="s">
        <v>306</v>
      </c>
      <c r="V131" s="32" t="s">
        <v>307</v>
      </c>
      <c r="W131" s="384" t="s">
        <v>328</v>
      </c>
      <c r="X131" s="308" t="s">
        <v>309</v>
      </c>
      <c r="Y131" s="72" t="s">
        <v>25</v>
      </c>
      <c r="Z131" s="72" t="s">
        <v>25</v>
      </c>
      <c r="AA131" s="74">
        <f>AA132+AA133*AJ133</f>
        <v>0.17</v>
      </c>
      <c r="AB131" s="32" t="s">
        <v>25</v>
      </c>
      <c r="AC131" s="115"/>
      <c r="AD131" s="115"/>
      <c r="AE131" s="115"/>
      <c r="AF131" s="115"/>
      <c r="AG131" s="415"/>
      <c r="AH131" s="415"/>
      <c r="AI131" s="90"/>
      <c r="AJ131" s="308">
        <v>1</v>
      </c>
      <c r="AK131" s="29">
        <v>1</v>
      </c>
      <c r="AL131" s="29">
        <v>1</v>
      </c>
      <c r="AM131" s="29">
        <v>0</v>
      </c>
      <c r="AN131" s="29">
        <v>0</v>
      </c>
      <c r="AO131" s="29">
        <v>0</v>
      </c>
      <c r="AP131" s="29">
        <v>0</v>
      </c>
      <c r="AQ131" s="29">
        <v>0</v>
      </c>
      <c r="AR131" s="93">
        <v>0</v>
      </c>
      <c r="AS131" s="29">
        <v>1</v>
      </c>
      <c r="AT131" s="29">
        <v>1</v>
      </c>
      <c r="AU131" s="29">
        <v>1</v>
      </c>
      <c r="AV131" s="29">
        <v>0</v>
      </c>
      <c r="AW131" s="29">
        <v>0</v>
      </c>
      <c r="AX131" s="93">
        <v>0</v>
      </c>
      <c r="AY131" s="29">
        <v>1</v>
      </c>
      <c r="AZ131" s="29">
        <v>1</v>
      </c>
      <c r="BA131" s="29">
        <v>1</v>
      </c>
      <c r="BB131" s="308">
        <v>1</v>
      </c>
    </row>
    <row r="132" s="4" customFormat="1" ht="39.95" customHeight="1" spans="1:54">
      <c r="A132" s="33">
        <v>124</v>
      </c>
      <c r="B132" s="320"/>
      <c r="C132" s="308"/>
      <c r="D132" s="308"/>
      <c r="E132" s="384"/>
      <c r="F132" s="384"/>
      <c r="G132" s="308"/>
      <c r="H132" s="308">
        <v>6</v>
      </c>
      <c r="I132" s="308"/>
      <c r="J132" s="115"/>
      <c r="K132" s="115"/>
      <c r="L132" s="53" t="s">
        <v>490</v>
      </c>
      <c r="M132" s="385" t="s">
        <v>491</v>
      </c>
      <c r="N132" s="55" t="s">
        <v>247</v>
      </c>
      <c r="O132" s="29"/>
      <c r="P132" s="23" t="s">
        <v>305</v>
      </c>
      <c r="Q132" s="394"/>
      <c r="R132" s="32" t="s">
        <v>73</v>
      </c>
      <c r="S132" s="53" t="s">
        <v>490</v>
      </c>
      <c r="T132" s="23" t="s">
        <v>73</v>
      </c>
      <c r="U132" s="32" t="s">
        <v>306</v>
      </c>
      <c r="V132" s="32" t="s">
        <v>307</v>
      </c>
      <c r="W132" s="23" t="s">
        <v>492</v>
      </c>
      <c r="X132" s="308" t="s">
        <v>493</v>
      </c>
      <c r="Y132" s="72" t="s">
        <v>494</v>
      </c>
      <c r="Z132" s="73" t="s">
        <v>495</v>
      </c>
      <c r="AA132" s="74">
        <v>0.156</v>
      </c>
      <c r="AB132" s="32" t="s">
        <v>25</v>
      </c>
      <c r="AC132" s="115"/>
      <c r="AD132" s="115"/>
      <c r="AE132" s="115"/>
      <c r="AF132" s="115"/>
      <c r="AG132" s="415"/>
      <c r="AH132" s="415"/>
      <c r="AI132" s="90"/>
      <c r="AJ132" s="308">
        <v>1</v>
      </c>
      <c r="AK132" s="29">
        <v>1</v>
      </c>
      <c r="AL132" s="29">
        <v>1</v>
      </c>
      <c r="AM132" s="29">
        <v>0</v>
      </c>
      <c r="AN132" s="29">
        <v>0</v>
      </c>
      <c r="AO132" s="29">
        <v>0</v>
      </c>
      <c r="AP132" s="29">
        <v>0</v>
      </c>
      <c r="AQ132" s="29">
        <v>0</v>
      </c>
      <c r="AR132" s="93">
        <v>0</v>
      </c>
      <c r="AS132" s="29">
        <v>1</v>
      </c>
      <c r="AT132" s="29">
        <v>1</v>
      </c>
      <c r="AU132" s="29">
        <v>1</v>
      </c>
      <c r="AV132" s="29">
        <v>0</v>
      </c>
      <c r="AW132" s="29">
        <v>0</v>
      </c>
      <c r="AX132" s="93">
        <v>0</v>
      </c>
      <c r="AY132" s="29">
        <v>1</v>
      </c>
      <c r="AZ132" s="29">
        <v>1</v>
      </c>
      <c r="BA132" s="29">
        <v>1</v>
      </c>
      <c r="BB132" s="308">
        <v>1</v>
      </c>
    </row>
    <row r="133" s="4" customFormat="1" ht="39.95" customHeight="1" spans="1:54">
      <c r="A133" s="33">
        <v>125</v>
      </c>
      <c r="B133" s="320"/>
      <c r="C133" s="308"/>
      <c r="D133" s="308"/>
      <c r="E133" s="384"/>
      <c r="F133" s="384"/>
      <c r="G133" s="308"/>
      <c r="H133" s="308">
        <v>6</v>
      </c>
      <c r="I133" s="308"/>
      <c r="J133" s="115"/>
      <c r="K133" s="115"/>
      <c r="L133" s="386" t="s">
        <v>496</v>
      </c>
      <c r="M133" s="385" t="s">
        <v>497</v>
      </c>
      <c r="N133" s="55" t="s">
        <v>498</v>
      </c>
      <c r="O133" s="29"/>
      <c r="P133" s="23" t="s">
        <v>305</v>
      </c>
      <c r="Q133" s="394"/>
      <c r="R133" s="32" t="s">
        <v>73</v>
      </c>
      <c r="S133" s="53" t="s">
        <v>327</v>
      </c>
      <c r="T133" s="32" t="s">
        <v>25</v>
      </c>
      <c r="U133" s="280" t="s">
        <v>307</v>
      </c>
      <c r="V133" s="280" t="s">
        <v>306</v>
      </c>
      <c r="W133" s="320" t="s">
        <v>444</v>
      </c>
      <c r="X133" s="53" t="s">
        <v>499</v>
      </c>
      <c r="Y133" s="374" t="s">
        <v>25</v>
      </c>
      <c r="Z133" s="72" t="s">
        <v>25</v>
      </c>
      <c r="AA133" s="74">
        <v>0.007</v>
      </c>
      <c r="AB133" s="32" t="s">
        <v>25</v>
      </c>
      <c r="AC133" s="115"/>
      <c r="AD133" s="115"/>
      <c r="AE133" s="115"/>
      <c r="AF133" s="115"/>
      <c r="AG133" s="415"/>
      <c r="AH133" s="415"/>
      <c r="AI133" s="90"/>
      <c r="AJ133" s="308">
        <v>2</v>
      </c>
      <c r="AK133" s="29">
        <v>2</v>
      </c>
      <c r="AL133" s="29">
        <v>2</v>
      </c>
      <c r="AM133" s="29">
        <v>0</v>
      </c>
      <c r="AN133" s="29">
        <v>0</v>
      </c>
      <c r="AO133" s="29">
        <v>0</v>
      </c>
      <c r="AP133" s="29">
        <v>0</v>
      </c>
      <c r="AQ133" s="29">
        <v>0</v>
      </c>
      <c r="AR133" s="93">
        <v>0</v>
      </c>
      <c r="AS133" s="29">
        <v>2</v>
      </c>
      <c r="AT133" s="29">
        <v>2</v>
      </c>
      <c r="AU133" s="29">
        <v>2</v>
      </c>
      <c r="AV133" s="29">
        <v>0</v>
      </c>
      <c r="AW133" s="29">
        <v>0</v>
      </c>
      <c r="AX133" s="93">
        <v>0</v>
      </c>
      <c r="AY133" s="29">
        <v>2</v>
      </c>
      <c r="AZ133" s="29">
        <v>2</v>
      </c>
      <c r="BA133" s="29">
        <v>2</v>
      </c>
      <c r="BB133" s="308">
        <v>2</v>
      </c>
    </row>
    <row r="134" ht="39.95" customHeight="1" spans="1:54">
      <c r="A134" s="33">
        <v>126</v>
      </c>
      <c r="B134" s="27"/>
      <c r="C134" s="27"/>
      <c r="D134" s="27"/>
      <c r="E134" s="27"/>
      <c r="F134" s="27"/>
      <c r="G134" s="27">
        <v>5</v>
      </c>
      <c r="H134" s="27"/>
      <c r="I134" s="27"/>
      <c r="J134" s="48"/>
      <c r="K134" s="48"/>
      <c r="L134" s="53" t="s">
        <v>500</v>
      </c>
      <c r="M134" s="43" t="s">
        <v>501</v>
      </c>
      <c r="N134" s="52" t="s">
        <v>502</v>
      </c>
      <c r="O134" s="29"/>
      <c r="P134" s="23" t="s">
        <v>305</v>
      </c>
      <c r="Q134" s="48"/>
      <c r="R134" s="32" t="s">
        <v>73</v>
      </c>
      <c r="S134" s="53" t="s">
        <v>327</v>
      </c>
      <c r="T134" s="32" t="s">
        <v>25</v>
      </c>
      <c r="U134" s="32" t="s">
        <v>307</v>
      </c>
      <c r="V134" s="32" t="s">
        <v>306</v>
      </c>
      <c r="W134" s="23" t="s">
        <v>480</v>
      </c>
      <c r="X134" s="27" t="s">
        <v>503</v>
      </c>
      <c r="Y134" s="399" t="s">
        <v>504</v>
      </c>
      <c r="Z134" s="50" t="s">
        <v>505</v>
      </c>
      <c r="AA134" s="74">
        <v>0.0503</v>
      </c>
      <c r="AB134" s="32" t="s">
        <v>25</v>
      </c>
      <c r="AC134" s="70"/>
      <c r="AD134" s="70"/>
      <c r="AE134" s="70"/>
      <c r="AF134" s="70"/>
      <c r="AG134" s="70"/>
      <c r="AH134" s="70"/>
      <c r="AI134" s="84"/>
      <c r="AJ134" s="308">
        <v>1</v>
      </c>
      <c r="AK134" s="29">
        <v>1</v>
      </c>
      <c r="AL134" s="29">
        <v>1</v>
      </c>
      <c r="AM134" s="29">
        <v>1</v>
      </c>
      <c r="AN134" s="29">
        <v>1</v>
      </c>
      <c r="AO134" s="29">
        <v>1</v>
      </c>
      <c r="AP134" s="29">
        <v>1</v>
      </c>
      <c r="AQ134" s="29">
        <v>1</v>
      </c>
      <c r="AR134" s="78">
        <v>1</v>
      </c>
      <c r="AS134" s="29">
        <v>1</v>
      </c>
      <c r="AT134" s="29">
        <v>1</v>
      </c>
      <c r="AU134" s="29">
        <v>1</v>
      </c>
      <c r="AV134" s="29">
        <v>1</v>
      </c>
      <c r="AW134" s="29">
        <v>1</v>
      </c>
      <c r="AX134" s="78">
        <v>1</v>
      </c>
      <c r="AY134" s="29">
        <v>1</v>
      </c>
      <c r="AZ134" s="29">
        <v>1</v>
      </c>
      <c r="BA134" s="29">
        <v>1</v>
      </c>
      <c r="BB134" s="308">
        <v>1</v>
      </c>
    </row>
    <row r="135" ht="39.95" customHeight="1" spans="1:54">
      <c r="A135" s="33">
        <v>127</v>
      </c>
      <c r="B135" s="27"/>
      <c r="C135" s="27"/>
      <c r="D135" s="27"/>
      <c r="E135" s="27"/>
      <c r="F135" s="27"/>
      <c r="G135" s="27">
        <v>5</v>
      </c>
      <c r="H135" s="27"/>
      <c r="I135" s="27"/>
      <c r="J135" s="48"/>
      <c r="K135" s="48"/>
      <c r="L135" s="53" t="s">
        <v>506</v>
      </c>
      <c r="M135" s="43" t="s">
        <v>507</v>
      </c>
      <c r="N135" s="52" t="s">
        <v>502</v>
      </c>
      <c r="O135" s="29"/>
      <c r="P135" s="23" t="s">
        <v>305</v>
      </c>
      <c r="Q135" s="48"/>
      <c r="R135" s="32" t="s">
        <v>73</v>
      </c>
      <c r="S135" s="53" t="s">
        <v>327</v>
      </c>
      <c r="T135" s="32" t="s">
        <v>25</v>
      </c>
      <c r="U135" s="32" t="s">
        <v>307</v>
      </c>
      <c r="V135" s="32" t="s">
        <v>306</v>
      </c>
      <c r="W135" s="23" t="s">
        <v>480</v>
      </c>
      <c r="X135" s="27" t="s">
        <v>503</v>
      </c>
      <c r="Y135" s="399" t="s">
        <v>504</v>
      </c>
      <c r="Z135" s="50" t="s">
        <v>505</v>
      </c>
      <c r="AA135" s="74">
        <v>0.0503</v>
      </c>
      <c r="AB135" s="32" t="s">
        <v>25</v>
      </c>
      <c r="AC135" s="70"/>
      <c r="AD135" s="70"/>
      <c r="AE135" s="70"/>
      <c r="AF135" s="70"/>
      <c r="AG135" s="70"/>
      <c r="AH135" s="70"/>
      <c r="AI135" s="84"/>
      <c r="AJ135" s="308">
        <v>1</v>
      </c>
      <c r="AK135" s="29">
        <v>1</v>
      </c>
      <c r="AL135" s="29">
        <v>1</v>
      </c>
      <c r="AM135" s="29">
        <v>1</v>
      </c>
      <c r="AN135" s="29">
        <v>1</v>
      </c>
      <c r="AO135" s="29">
        <v>1</v>
      </c>
      <c r="AP135" s="29">
        <v>1</v>
      </c>
      <c r="AQ135" s="29">
        <v>1</v>
      </c>
      <c r="AR135" s="78">
        <v>1</v>
      </c>
      <c r="AS135" s="29">
        <v>1</v>
      </c>
      <c r="AT135" s="29">
        <v>1</v>
      </c>
      <c r="AU135" s="29">
        <v>1</v>
      </c>
      <c r="AV135" s="29">
        <v>1</v>
      </c>
      <c r="AW135" s="29">
        <v>1</v>
      </c>
      <c r="AX135" s="78">
        <v>1</v>
      </c>
      <c r="AY135" s="29">
        <v>1</v>
      </c>
      <c r="AZ135" s="29">
        <v>1</v>
      </c>
      <c r="BA135" s="29">
        <v>1</v>
      </c>
      <c r="BB135" s="308">
        <v>1</v>
      </c>
    </row>
    <row r="136" ht="39.95" customHeight="1" spans="1:54">
      <c r="A136" s="33">
        <v>128</v>
      </c>
      <c r="B136" s="23"/>
      <c r="C136" s="27"/>
      <c r="D136" s="27"/>
      <c r="E136" s="29"/>
      <c r="F136" s="29"/>
      <c r="G136" s="27">
        <v>5</v>
      </c>
      <c r="H136" s="27"/>
      <c r="I136" s="27"/>
      <c r="J136" s="22"/>
      <c r="K136" s="22"/>
      <c r="L136" s="53" t="s">
        <v>508</v>
      </c>
      <c r="M136" s="43" t="s">
        <v>509</v>
      </c>
      <c r="N136" s="52" t="s">
        <v>477</v>
      </c>
      <c r="O136" s="29"/>
      <c r="P136" s="23" t="s">
        <v>305</v>
      </c>
      <c r="Q136" s="62"/>
      <c r="R136" s="32" t="s">
        <v>73</v>
      </c>
      <c r="S136" s="53" t="s">
        <v>327</v>
      </c>
      <c r="T136" s="32" t="s">
        <v>25</v>
      </c>
      <c r="U136" s="32" t="s">
        <v>307</v>
      </c>
      <c r="V136" s="32" t="s">
        <v>306</v>
      </c>
      <c r="W136" s="23" t="s">
        <v>480</v>
      </c>
      <c r="X136" s="27" t="s">
        <v>510</v>
      </c>
      <c r="Y136" s="72" t="s">
        <v>482</v>
      </c>
      <c r="Z136" s="73" t="s">
        <v>511</v>
      </c>
      <c r="AA136" s="74">
        <v>0.363</v>
      </c>
      <c r="AB136" s="32" t="s">
        <v>25</v>
      </c>
      <c r="AC136" s="22"/>
      <c r="AD136" s="22"/>
      <c r="AE136" s="22"/>
      <c r="AF136" s="22"/>
      <c r="AG136" s="70"/>
      <c r="AH136" s="70"/>
      <c r="AI136" s="84"/>
      <c r="AJ136" s="308">
        <v>1</v>
      </c>
      <c r="AK136" s="22">
        <v>1</v>
      </c>
      <c r="AL136" s="22">
        <v>1</v>
      </c>
      <c r="AM136" s="29">
        <v>1</v>
      </c>
      <c r="AN136" s="29">
        <v>1</v>
      </c>
      <c r="AO136" s="29">
        <v>1</v>
      </c>
      <c r="AP136" s="29">
        <v>1</v>
      </c>
      <c r="AQ136" s="29">
        <v>1</v>
      </c>
      <c r="AR136" s="78">
        <v>1</v>
      </c>
      <c r="AS136" s="22">
        <v>1</v>
      </c>
      <c r="AT136" s="22">
        <v>1</v>
      </c>
      <c r="AU136" s="22">
        <v>1</v>
      </c>
      <c r="AV136" s="29">
        <v>1</v>
      </c>
      <c r="AW136" s="29">
        <v>1</v>
      </c>
      <c r="AX136" s="78">
        <v>1</v>
      </c>
      <c r="AY136" s="22">
        <v>1</v>
      </c>
      <c r="AZ136" s="22">
        <v>1</v>
      </c>
      <c r="BA136" s="22">
        <v>1</v>
      </c>
      <c r="BB136" s="308">
        <v>1</v>
      </c>
    </row>
    <row r="137" ht="39.95" customHeight="1" spans="1:54">
      <c r="A137" s="33">
        <v>129</v>
      </c>
      <c r="B137" s="23"/>
      <c r="C137" s="27"/>
      <c r="D137" s="27"/>
      <c r="E137" s="29"/>
      <c r="F137" s="29"/>
      <c r="G137" s="27">
        <v>5</v>
      </c>
      <c r="H137" s="27"/>
      <c r="I137" s="27"/>
      <c r="J137" s="22"/>
      <c r="K137" s="22"/>
      <c r="L137" s="53" t="s">
        <v>512</v>
      </c>
      <c r="M137" s="43" t="s">
        <v>513</v>
      </c>
      <c r="N137" s="52" t="s">
        <v>514</v>
      </c>
      <c r="O137" s="29"/>
      <c r="P137" s="23" t="s">
        <v>305</v>
      </c>
      <c r="Q137" s="62"/>
      <c r="R137" s="32" t="s">
        <v>81</v>
      </c>
      <c r="S137" s="53" t="s">
        <v>327</v>
      </c>
      <c r="T137" s="32" t="s">
        <v>25</v>
      </c>
      <c r="U137" s="32" t="s">
        <v>307</v>
      </c>
      <c r="V137" s="32" t="s">
        <v>306</v>
      </c>
      <c r="W137" s="29" t="s">
        <v>328</v>
      </c>
      <c r="X137" s="53" t="s">
        <v>309</v>
      </c>
      <c r="Y137" s="72" t="s">
        <v>25</v>
      </c>
      <c r="Z137" s="72" t="s">
        <v>25</v>
      </c>
      <c r="AA137" s="74">
        <f>AA138+AA139+AA140+AA141</f>
        <v>0.5528</v>
      </c>
      <c r="AB137" s="32" t="s">
        <v>25</v>
      </c>
      <c r="AC137" s="22"/>
      <c r="AD137" s="22"/>
      <c r="AE137" s="22"/>
      <c r="AF137" s="22"/>
      <c r="AG137" s="70"/>
      <c r="AH137" s="70"/>
      <c r="AI137" s="84"/>
      <c r="AJ137" s="27">
        <v>1</v>
      </c>
      <c r="AK137" s="22">
        <v>1</v>
      </c>
      <c r="AL137" s="22">
        <v>1</v>
      </c>
      <c r="AM137" s="29">
        <v>1</v>
      </c>
      <c r="AN137" s="29">
        <v>1</v>
      </c>
      <c r="AO137" s="29">
        <v>1</v>
      </c>
      <c r="AP137" s="29">
        <v>1</v>
      </c>
      <c r="AQ137" s="29">
        <v>1</v>
      </c>
      <c r="AR137" s="78">
        <v>1</v>
      </c>
      <c r="AS137" s="22">
        <v>1</v>
      </c>
      <c r="AT137" s="22">
        <v>1</v>
      </c>
      <c r="AU137" s="22">
        <v>1</v>
      </c>
      <c r="AV137" s="29">
        <v>1</v>
      </c>
      <c r="AW137" s="29">
        <v>1</v>
      </c>
      <c r="AX137" s="78">
        <v>1</v>
      </c>
      <c r="AY137" s="22">
        <v>1</v>
      </c>
      <c r="AZ137" s="22">
        <v>1</v>
      </c>
      <c r="BA137" s="22">
        <v>1</v>
      </c>
      <c r="BB137" s="27">
        <v>1</v>
      </c>
    </row>
    <row r="138" ht="39.95" customHeight="1" spans="1:54">
      <c r="A138" s="33">
        <v>130</v>
      </c>
      <c r="B138" s="23"/>
      <c r="C138" s="27"/>
      <c r="D138" s="27"/>
      <c r="E138" s="29"/>
      <c r="F138" s="29"/>
      <c r="G138" s="27"/>
      <c r="H138" s="27">
        <v>6</v>
      </c>
      <c r="I138" s="27"/>
      <c r="J138" s="22"/>
      <c r="K138" s="22"/>
      <c r="L138" s="53" t="s">
        <v>515</v>
      </c>
      <c r="M138" s="43" t="s">
        <v>516</v>
      </c>
      <c r="N138" s="52" t="s">
        <v>477</v>
      </c>
      <c r="O138" s="29"/>
      <c r="P138" s="23" t="s">
        <v>305</v>
      </c>
      <c r="Q138" s="62"/>
      <c r="R138" s="32" t="s">
        <v>81</v>
      </c>
      <c r="S138" s="53" t="s">
        <v>327</v>
      </c>
      <c r="T138" s="32" t="s">
        <v>25</v>
      </c>
      <c r="U138" s="32" t="s">
        <v>307</v>
      </c>
      <c r="V138" s="32" t="s">
        <v>306</v>
      </c>
      <c r="W138" s="23" t="s">
        <v>492</v>
      </c>
      <c r="X138" s="27" t="s">
        <v>517</v>
      </c>
      <c r="Y138" s="72" t="s">
        <v>494</v>
      </c>
      <c r="Z138" s="73" t="s">
        <v>518</v>
      </c>
      <c r="AA138" s="74">
        <v>0.2944</v>
      </c>
      <c r="AB138" s="32" t="s">
        <v>25</v>
      </c>
      <c r="AC138" s="22"/>
      <c r="AD138" s="22"/>
      <c r="AE138" s="22"/>
      <c r="AF138" s="22"/>
      <c r="AG138" s="70"/>
      <c r="AH138" s="70"/>
      <c r="AI138" s="84"/>
      <c r="AJ138" s="27">
        <v>1</v>
      </c>
      <c r="AK138" s="22">
        <v>1</v>
      </c>
      <c r="AL138" s="22">
        <v>1</v>
      </c>
      <c r="AM138" s="29">
        <v>1</v>
      </c>
      <c r="AN138" s="29">
        <v>1</v>
      </c>
      <c r="AO138" s="29">
        <v>1</v>
      </c>
      <c r="AP138" s="29">
        <v>1</v>
      </c>
      <c r="AQ138" s="29">
        <v>1</v>
      </c>
      <c r="AR138" s="78">
        <v>1</v>
      </c>
      <c r="AS138" s="22">
        <v>1</v>
      </c>
      <c r="AT138" s="22">
        <v>1</v>
      </c>
      <c r="AU138" s="22">
        <v>1</v>
      </c>
      <c r="AV138" s="29">
        <v>1</v>
      </c>
      <c r="AW138" s="29">
        <v>1</v>
      </c>
      <c r="AX138" s="78">
        <v>1</v>
      </c>
      <c r="AY138" s="22">
        <v>1</v>
      </c>
      <c r="AZ138" s="22">
        <v>1</v>
      </c>
      <c r="BA138" s="22">
        <v>1</v>
      </c>
      <c r="BB138" s="27">
        <v>1</v>
      </c>
    </row>
    <row r="139" ht="39.95" customHeight="1" spans="1:54">
      <c r="A139" s="33">
        <v>131</v>
      </c>
      <c r="B139" s="23"/>
      <c r="C139" s="27"/>
      <c r="D139" s="27"/>
      <c r="E139" s="29"/>
      <c r="F139" s="29"/>
      <c r="G139" s="27"/>
      <c r="H139" s="27">
        <v>6</v>
      </c>
      <c r="I139" s="27"/>
      <c r="J139" s="22"/>
      <c r="K139" s="22"/>
      <c r="L139" s="53" t="s">
        <v>519</v>
      </c>
      <c r="M139" s="43" t="s">
        <v>520</v>
      </c>
      <c r="N139" s="52" t="s">
        <v>477</v>
      </c>
      <c r="O139" s="29"/>
      <c r="P139" s="23" t="s">
        <v>305</v>
      </c>
      <c r="Q139" s="62"/>
      <c r="R139" s="32" t="s">
        <v>81</v>
      </c>
      <c r="S139" s="53" t="s">
        <v>327</v>
      </c>
      <c r="T139" s="32" t="s">
        <v>25</v>
      </c>
      <c r="U139" s="32" t="s">
        <v>307</v>
      </c>
      <c r="V139" s="32" t="s">
        <v>306</v>
      </c>
      <c r="W139" s="23" t="s">
        <v>492</v>
      </c>
      <c r="X139" s="27" t="s">
        <v>493</v>
      </c>
      <c r="Y139" s="72" t="s">
        <v>494</v>
      </c>
      <c r="Z139" s="73" t="s">
        <v>521</v>
      </c>
      <c r="AA139" s="74">
        <v>0.0157</v>
      </c>
      <c r="AB139" s="32" t="s">
        <v>25</v>
      </c>
      <c r="AC139" s="22"/>
      <c r="AD139" s="22"/>
      <c r="AE139" s="22"/>
      <c r="AF139" s="22"/>
      <c r="AG139" s="70"/>
      <c r="AH139" s="70"/>
      <c r="AI139" s="84"/>
      <c r="AJ139" s="27">
        <v>1</v>
      </c>
      <c r="AK139" s="22">
        <v>1</v>
      </c>
      <c r="AL139" s="22">
        <v>1</v>
      </c>
      <c r="AM139" s="29">
        <v>1</v>
      </c>
      <c r="AN139" s="29">
        <v>1</v>
      </c>
      <c r="AO139" s="29">
        <v>1</v>
      </c>
      <c r="AP139" s="29">
        <v>1</v>
      </c>
      <c r="AQ139" s="29">
        <v>1</v>
      </c>
      <c r="AR139" s="78">
        <v>1</v>
      </c>
      <c r="AS139" s="22">
        <v>1</v>
      </c>
      <c r="AT139" s="22">
        <v>1</v>
      </c>
      <c r="AU139" s="22">
        <v>1</v>
      </c>
      <c r="AV139" s="29">
        <v>1</v>
      </c>
      <c r="AW139" s="29">
        <v>1</v>
      </c>
      <c r="AX139" s="78">
        <v>1</v>
      </c>
      <c r="AY139" s="22">
        <v>1</v>
      </c>
      <c r="AZ139" s="22">
        <v>1</v>
      </c>
      <c r="BA139" s="22">
        <v>1</v>
      </c>
      <c r="BB139" s="27">
        <v>1</v>
      </c>
    </row>
    <row r="140" ht="39.95" customHeight="1" spans="1:54">
      <c r="A140" s="33">
        <v>132</v>
      </c>
      <c r="B140" s="23"/>
      <c r="C140" s="27"/>
      <c r="D140" s="27"/>
      <c r="E140" s="29"/>
      <c r="F140" s="29"/>
      <c r="G140" s="27"/>
      <c r="H140" s="27">
        <v>6</v>
      </c>
      <c r="I140" s="27"/>
      <c r="J140" s="22"/>
      <c r="K140" s="22"/>
      <c r="L140" s="53" t="s">
        <v>522</v>
      </c>
      <c r="M140" s="43" t="s">
        <v>523</v>
      </c>
      <c r="N140" s="52" t="s">
        <v>477</v>
      </c>
      <c r="O140" s="29"/>
      <c r="P140" s="23" t="s">
        <v>305</v>
      </c>
      <c r="Q140" s="62"/>
      <c r="R140" s="32" t="s">
        <v>73</v>
      </c>
      <c r="S140" s="53" t="s">
        <v>327</v>
      </c>
      <c r="T140" s="32" t="s">
        <v>25</v>
      </c>
      <c r="U140" s="32" t="s">
        <v>307</v>
      </c>
      <c r="V140" s="58" t="s">
        <v>306</v>
      </c>
      <c r="W140" s="23" t="s">
        <v>492</v>
      </c>
      <c r="X140" s="27" t="s">
        <v>493</v>
      </c>
      <c r="Y140" s="72" t="s">
        <v>494</v>
      </c>
      <c r="Z140" s="73" t="s">
        <v>524</v>
      </c>
      <c r="AA140" s="74">
        <v>0.0128</v>
      </c>
      <c r="AB140" s="32" t="s">
        <v>25</v>
      </c>
      <c r="AC140" s="22"/>
      <c r="AD140" s="22"/>
      <c r="AE140" s="22"/>
      <c r="AF140" s="22"/>
      <c r="AG140" s="70"/>
      <c r="AH140" s="70"/>
      <c r="AI140" s="84"/>
      <c r="AJ140" s="27">
        <v>1</v>
      </c>
      <c r="AK140" s="22">
        <v>1</v>
      </c>
      <c r="AL140" s="22">
        <v>1</v>
      </c>
      <c r="AM140" s="29">
        <v>1</v>
      </c>
      <c r="AN140" s="29">
        <v>1</v>
      </c>
      <c r="AO140" s="29">
        <v>1</v>
      </c>
      <c r="AP140" s="29">
        <v>1</v>
      </c>
      <c r="AQ140" s="29">
        <v>1</v>
      </c>
      <c r="AR140" s="78">
        <v>1</v>
      </c>
      <c r="AS140" s="22">
        <v>1</v>
      </c>
      <c r="AT140" s="22">
        <v>1</v>
      </c>
      <c r="AU140" s="22">
        <v>1</v>
      </c>
      <c r="AV140" s="29">
        <v>1</v>
      </c>
      <c r="AW140" s="29">
        <v>1</v>
      </c>
      <c r="AX140" s="78">
        <v>1</v>
      </c>
      <c r="AY140" s="22">
        <v>1</v>
      </c>
      <c r="AZ140" s="22">
        <v>1</v>
      </c>
      <c r="BA140" s="22">
        <v>1</v>
      </c>
      <c r="BB140" s="27">
        <v>1</v>
      </c>
    </row>
    <row r="141" ht="39.95" customHeight="1" spans="1:54">
      <c r="A141" s="33">
        <v>133</v>
      </c>
      <c r="B141" s="23"/>
      <c r="C141" s="27"/>
      <c r="D141" s="27"/>
      <c r="E141" s="29"/>
      <c r="F141" s="29"/>
      <c r="G141" s="27"/>
      <c r="H141" s="27">
        <v>6</v>
      </c>
      <c r="I141" s="27"/>
      <c r="J141" s="22"/>
      <c r="K141" s="22"/>
      <c r="L141" s="53" t="s">
        <v>525</v>
      </c>
      <c r="M141" s="43" t="s">
        <v>526</v>
      </c>
      <c r="N141" s="52" t="s">
        <v>477</v>
      </c>
      <c r="O141" s="29"/>
      <c r="P141" s="23" t="s">
        <v>305</v>
      </c>
      <c r="Q141" s="62"/>
      <c r="R141" s="32" t="s">
        <v>106</v>
      </c>
      <c r="S141" s="53" t="s">
        <v>327</v>
      </c>
      <c r="T141" s="32" t="s">
        <v>25</v>
      </c>
      <c r="U141" s="32" t="s">
        <v>307</v>
      </c>
      <c r="V141" s="32" t="s">
        <v>306</v>
      </c>
      <c r="W141" s="29" t="s">
        <v>328</v>
      </c>
      <c r="X141" s="27" t="s">
        <v>309</v>
      </c>
      <c r="Y141" s="72" t="s">
        <v>25</v>
      </c>
      <c r="Z141" s="72" t="s">
        <v>25</v>
      </c>
      <c r="AA141" s="74">
        <v>0.2299</v>
      </c>
      <c r="AB141" s="32" t="s">
        <v>25</v>
      </c>
      <c r="AC141" s="22"/>
      <c r="AD141" s="22"/>
      <c r="AE141" s="22"/>
      <c r="AF141" s="22"/>
      <c r="AG141" s="70"/>
      <c r="AH141" s="70"/>
      <c r="AI141" s="84"/>
      <c r="AJ141" s="27">
        <v>1</v>
      </c>
      <c r="AK141" s="22">
        <v>1</v>
      </c>
      <c r="AL141" s="22">
        <v>1</v>
      </c>
      <c r="AM141" s="29">
        <v>1</v>
      </c>
      <c r="AN141" s="29">
        <v>1</v>
      </c>
      <c r="AO141" s="29">
        <v>1</v>
      </c>
      <c r="AP141" s="29">
        <v>1</v>
      </c>
      <c r="AQ141" s="29">
        <v>1</v>
      </c>
      <c r="AR141" s="78">
        <v>1</v>
      </c>
      <c r="AS141" s="22">
        <v>1</v>
      </c>
      <c r="AT141" s="22">
        <v>1</v>
      </c>
      <c r="AU141" s="22">
        <v>1</v>
      </c>
      <c r="AV141" s="29">
        <v>1</v>
      </c>
      <c r="AW141" s="29">
        <v>1</v>
      </c>
      <c r="AX141" s="78">
        <v>1</v>
      </c>
      <c r="AY141" s="22">
        <v>1</v>
      </c>
      <c r="AZ141" s="22">
        <v>1</v>
      </c>
      <c r="BA141" s="22">
        <v>1</v>
      </c>
      <c r="BB141" s="27">
        <v>1</v>
      </c>
    </row>
    <row r="142" s="245" customFormat="1" ht="39.95" customHeight="1" spans="1:54">
      <c r="A142" s="282">
        <v>134</v>
      </c>
      <c r="B142" s="287"/>
      <c r="C142" s="263"/>
      <c r="D142" s="263"/>
      <c r="E142" s="286"/>
      <c r="F142" s="286"/>
      <c r="G142" s="263">
        <v>5</v>
      </c>
      <c r="H142" s="263"/>
      <c r="I142" s="263"/>
      <c r="J142" s="309"/>
      <c r="K142" s="309"/>
      <c r="L142" s="387" t="s">
        <v>527</v>
      </c>
      <c r="M142" s="263" t="s">
        <v>232</v>
      </c>
      <c r="N142" s="340" t="s">
        <v>514</v>
      </c>
      <c r="O142" s="286" t="s">
        <v>106</v>
      </c>
      <c r="P142" s="287" t="s">
        <v>305</v>
      </c>
      <c r="Q142" s="395"/>
      <c r="R142" s="300" t="s">
        <v>528</v>
      </c>
      <c r="S142" s="387" t="s">
        <v>327</v>
      </c>
      <c r="T142" s="300" t="s">
        <v>25</v>
      </c>
      <c r="U142" s="300" t="s">
        <v>307</v>
      </c>
      <c r="V142" s="300" t="s">
        <v>306</v>
      </c>
      <c r="W142" s="286" t="s">
        <v>328</v>
      </c>
      <c r="X142" s="263" t="s">
        <v>309</v>
      </c>
      <c r="Y142" s="400" t="s">
        <v>25</v>
      </c>
      <c r="Z142" s="400" t="s">
        <v>25</v>
      </c>
      <c r="AA142" s="401">
        <f>AA143+AA151</f>
        <v>0.2451</v>
      </c>
      <c r="AB142" s="300" t="s">
        <v>25</v>
      </c>
      <c r="AC142" s="309"/>
      <c r="AD142" s="309"/>
      <c r="AE142" s="309"/>
      <c r="AF142" s="309"/>
      <c r="AG142" s="416"/>
      <c r="AH142" s="416"/>
      <c r="AI142" s="417"/>
      <c r="AJ142" s="263">
        <v>0</v>
      </c>
      <c r="AK142" s="309">
        <v>0</v>
      </c>
      <c r="AL142" s="309">
        <v>1</v>
      </c>
      <c r="AM142" s="309">
        <v>0</v>
      </c>
      <c r="AN142" s="309">
        <v>1</v>
      </c>
      <c r="AO142" s="309">
        <v>0</v>
      </c>
      <c r="AP142" s="309">
        <v>0</v>
      </c>
      <c r="AQ142" s="309">
        <v>0</v>
      </c>
      <c r="AR142" s="419">
        <v>1</v>
      </c>
      <c r="AS142" s="309">
        <v>0</v>
      </c>
      <c r="AT142" s="309">
        <v>0</v>
      </c>
      <c r="AU142" s="309">
        <v>1</v>
      </c>
      <c r="AV142" s="309">
        <v>0</v>
      </c>
      <c r="AW142" s="309">
        <v>0</v>
      </c>
      <c r="AX142" s="419">
        <v>1</v>
      </c>
      <c r="AY142" s="309">
        <v>0</v>
      </c>
      <c r="AZ142" s="309">
        <v>0</v>
      </c>
      <c r="BA142" s="309">
        <v>1</v>
      </c>
      <c r="BB142" s="263">
        <v>0</v>
      </c>
    </row>
    <row r="143" ht="39.95" customHeight="1" spans="1:54">
      <c r="A143" s="56">
        <v>134</v>
      </c>
      <c r="B143" s="45"/>
      <c r="C143" s="28"/>
      <c r="D143" s="28"/>
      <c r="E143" s="100"/>
      <c r="F143" s="100"/>
      <c r="G143" s="28">
        <v>5</v>
      </c>
      <c r="H143" s="28"/>
      <c r="I143" s="28"/>
      <c r="J143" s="39"/>
      <c r="K143" s="39"/>
      <c r="L143" s="65" t="s">
        <v>231</v>
      </c>
      <c r="M143" s="28" t="s">
        <v>232</v>
      </c>
      <c r="N143" s="341" t="s">
        <v>529</v>
      </c>
      <c r="O143" s="100" t="s">
        <v>106</v>
      </c>
      <c r="P143" s="45" t="s">
        <v>305</v>
      </c>
      <c r="Q143" s="396"/>
      <c r="R143" s="60" t="s">
        <v>528</v>
      </c>
      <c r="S143" s="65" t="s">
        <v>327</v>
      </c>
      <c r="T143" s="60" t="s">
        <v>25</v>
      </c>
      <c r="U143" s="60" t="s">
        <v>307</v>
      </c>
      <c r="V143" s="60" t="s">
        <v>306</v>
      </c>
      <c r="W143" s="100" t="s">
        <v>328</v>
      </c>
      <c r="X143" s="28" t="s">
        <v>309</v>
      </c>
      <c r="Y143" s="402" t="s">
        <v>25</v>
      </c>
      <c r="Z143" s="402" t="s">
        <v>25</v>
      </c>
      <c r="AA143" s="403">
        <v>0.221</v>
      </c>
      <c r="AB143" s="60" t="s">
        <v>25</v>
      </c>
      <c r="AC143" s="39"/>
      <c r="AD143" s="39"/>
      <c r="AE143" s="39"/>
      <c r="AF143" s="39"/>
      <c r="AG143" s="91"/>
      <c r="AH143" s="91"/>
      <c r="AI143" s="418"/>
      <c r="AJ143" s="28">
        <v>0</v>
      </c>
      <c r="AK143" s="39">
        <v>0</v>
      </c>
      <c r="AL143" s="39">
        <v>1</v>
      </c>
      <c r="AM143" s="39">
        <v>0</v>
      </c>
      <c r="AN143" s="39">
        <v>1</v>
      </c>
      <c r="AO143" s="39">
        <v>0</v>
      </c>
      <c r="AP143" s="39">
        <v>0</v>
      </c>
      <c r="AQ143" s="39">
        <v>0</v>
      </c>
      <c r="AR143" s="125">
        <v>1</v>
      </c>
      <c r="AS143" s="39">
        <v>0</v>
      </c>
      <c r="AT143" s="39">
        <v>0</v>
      </c>
      <c r="AU143" s="39">
        <v>1</v>
      </c>
      <c r="AV143" s="39">
        <v>0</v>
      </c>
      <c r="AW143" s="39">
        <v>0</v>
      </c>
      <c r="AX143" s="125">
        <v>1</v>
      </c>
      <c r="AY143" s="39">
        <v>0</v>
      </c>
      <c r="AZ143" s="39">
        <v>0</v>
      </c>
      <c r="BA143" s="39">
        <v>1</v>
      </c>
      <c r="BB143" s="28">
        <v>0</v>
      </c>
    </row>
    <row r="144" customFormat="1" ht="39.95" customHeight="1" spans="1:54">
      <c r="A144" s="56">
        <v>134</v>
      </c>
      <c r="B144" s="45"/>
      <c r="C144" s="28"/>
      <c r="D144" s="28"/>
      <c r="E144" s="100"/>
      <c r="F144" s="100"/>
      <c r="G144" s="28"/>
      <c r="H144" s="28">
        <v>6</v>
      </c>
      <c r="I144" s="28"/>
      <c r="J144" s="39"/>
      <c r="K144" s="39"/>
      <c r="L144" s="65" t="s">
        <v>245</v>
      </c>
      <c r="M144" s="28" t="s">
        <v>246</v>
      </c>
      <c r="N144" s="341" t="s">
        <v>529</v>
      </c>
      <c r="O144" s="100" t="s">
        <v>106</v>
      </c>
      <c r="P144" s="45" t="s">
        <v>305</v>
      </c>
      <c r="Q144" s="396"/>
      <c r="R144" s="60" t="s">
        <v>528</v>
      </c>
      <c r="S144" s="65" t="s">
        <v>327</v>
      </c>
      <c r="T144" s="60" t="s">
        <v>25</v>
      </c>
      <c r="U144" s="60" t="s">
        <v>307</v>
      </c>
      <c r="V144" s="60" t="s">
        <v>306</v>
      </c>
      <c r="W144" s="100" t="s">
        <v>328</v>
      </c>
      <c r="X144" s="28" t="s">
        <v>309</v>
      </c>
      <c r="Y144" s="402" t="s">
        <v>25</v>
      </c>
      <c r="Z144" s="402" t="s">
        <v>25</v>
      </c>
      <c r="AA144" s="403"/>
      <c r="AB144" s="60" t="s">
        <v>25</v>
      </c>
      <c r="AC144" s="39"/>
      <c r="AD144" s="39"/>
      <c r="AE144" s="39"/>
      <c r="AF144" s="39"/>
      <c r="AG144" s="91"/>
      <c r="AH144" s="91"/>
      <c r="AI144" s="418"/>
      <c r="AJ144" s="28">
        <v>0</v>
      </c>
      <c r="AK144" s="39">
        <v>0</v>
      </c>
      <c r="AL144" s="39">
        <v>1</v>
      </c>
      <c r="AM144" s="39">
        <v>0</v>
      </c>
      <c r="AN144" s="39">
        <v>1</v>
      </c>
      <c r="AO144" s="39">
        <v>0</v>
      </c>
      <c r="AP144" s="39">
        <v>0</v>
      </c>
      <c r="AQ144" s="39">
        <v>0</v>
      </c>
      <c r="AR144" s="125">
        <v>1</v>
      </c>
      <c r="AS144" s="39">
        <v>0</v>
      </c>
      <c r="AT144" s="39">
        <v>0</v>
      </c>
      <c r="AU144" s="39">
        <v>1</v>
      </c>
      <c r="AV144" s="39">
        <v>0</v>
      </c>
      <c r="AW144" s="39">
        <v>0</v>
      </c>
      <c r="AX144" s="125">
        <v>1</v>
      </c>
      <c r="AY144" s="39">
        <v>0</v>
      </c>
      <c r="AZ144" s="39">
        <v>0</v>
      </c>
      <c r="BA144" s="39">
        <v>1</v>
      </c>
      <c r="BB144" s="28">
        <v>0</v>
      </c>
    </row>
    <row r="145" s="245" customFormat="1" ht="39.95" customHeight="1" spans="1:54">
      <c r="A145" s="282">
        <v>135</v>
      </c>
      <c r="B145" s="287"/>
      <c r="C145" s="263"/>
      <c r="D145" s="263"/>
      <c r="E145" s="286"/>
      <c r="F145" s="286"/>
      <c r="G145" s="263"/>
      <c r="H145" s="263">
        <v>6</v>
      </c>
      <c r="I145" s="263"/>
      <c r="J145" s="309"/>
      <c r="K145" s="309"/>
      <c r="L145" s="387" t="s">
        <v>530</v>
      </c>
      <c r="M145" s="284" t="s">
        <v>531</v>
      </c>
      <c r="N145" s="388" t="s">
        <v>532</v>
      </c>
      <c r="O145" s="286"/>
      <c r="P145" s="287" t="s">
        <v>305</v>
      </c>
      <c r="Q145" s="395"/>
      <c r="R145" s="300" t="s">
        <v>73</v>
      </c>
      <c r="S145" s="387" t="s">
        <v>327</v>
      </c>
      <c r="T145" s="300" t="s">
        <v>25</v>
      </c>
      <c r="U145" s="300" t="s">
        <v>307</v>
      </c>
      <c r="V145" s="300" t="s">
        <v>306</v>
      </c>
      <c r="W145" s="286" t="s">
        <v>328</v>
      </c>
      <c r="X145" s="263" t="s">
        <v>309</v>
      </c>
      <c r="Y145" s="400" t="s">
        <v>25</v>
      </c>
      <c r="Z145" s="400" t="s">
        <v>25</v>
      </c>
      <c r="AA145" s="404" t="e">
        <f>#REF!+AA147+AA148+AA149+AA150</f>
        <v>#REF!</v>
      </c>
      <c r="AB145" s="300" t="s">
        <v>25</v>
      </c>
      <c r="AC145" s="309"/>
      <c r="AD145" s="309"/>
      <c r="AE145" s="309"/>
      <c r="AF145" s="309"/>
      <c r="AG145" s="416"/>
      <c r="AH145" s="416"/>
      <c r="AI145" s="417"/>
      <c r="AJ145" s="309">
        <v>1</v>
      </c>
      <c r="AK145" s="309">
        <v>1</v>
      </c>
      <c r="AL145" s="309">
        <v>1</v>
      </c>
      <c r="AM145" s="309">
        <v>1</v>
      </c>
      <c r="AN145" s="309">
        <v>1</v>
      </c>
      <c r="AO145" s="309">
        <v>1</v>
      </c>
      <c r="AP145" s="309">
        <v>1</v>
      </c>
      <c r="AQ145" s="309">
        <v>1</v>
      </c>
      <c r="AR145" s="343">
        <v>1</v>
      </c>
      <c r="AS145" s="309">
        <v>1</v>
      </c>
      <c r="AT145" s="309">
        <v>1</v>
      </c>
      <c r="AU145" s="309">
        <v>1</v>
      </c>
      <c r="AV145" s="309">
        <v>1</v>
      </c>
      <c r="AW145" s="309">
        <v>1</v>
      </c>
      <c r="AX145" s="343">
        <v>1</v>
      </c>
      <c r="AY145" s="309">
        <v>1</v>
      </c>
      <c r="AZ145" s="309">
        <v>1</v>
      </c>
      <c r="BA145" s="309">
        <v>1</v>
      </c>
      <c r="BB145" s="309">
        <v>1</v>
      </c>
    </row>
    <row r="146" s="359" customFormat="1" ht="39.95" customHeight="1" spans="1:54">
      <c r="A146" s="56">
        <v>136</v>
      </c>
      <c r="B146" s="45"/>
      <c r="C146" s="28"/>
      <c r="D146" s="28"/>
      <c r="E146" s="100"/>
      <c r="F146" s="100"/>
      <c r="G146" s="28"/>
      <c r="H146" s="28"/>
      <c r="I146" s="28">
        <v>7</v>
      </c>
      <c r="J146" s="39"/>
      <c r="K146" s="39"/>
      <c r="L146" s="65" t="s">
        <v>533</v>
      </c>
      <c r="M146" s="37" t="s">
        <v>534</v>
      </c>
      <c r="N146" s="389" t="s">
        <v>477</v>
      </c>
      <c r="O146" s="100"/>
      <c r="P146" s="45" t="s">
        <v>305</v>
      </c>
      <c r="Q146" s="396"/>
      <c r="R146" s="60" t="s">
        <v>73</v>
      </c>
      <c r="S146" s="65" t="s">
        <v>327</v>
      </c>
      <c r="T146" s="60" t="s">
        <v>25</v>
      </c>
      <c r="U146" s="60" t="s">
        <v>307</v>
      </c>
      <c r="V146" s="60" t="s">
        <v>306</v>
      </c>
      <c r="W146" s="45" t="s">
        <v>341</v>
      </c>
      <c r="X146" s="28" t="s">
        <v>535</v>
      </c>
      <c r="Y146" s="402" t="s">
        <v>343</v>
      </c>
      <c r="Z146" s="402" t="s">
        <v>536</v>
      </c>
      <c r="AA146" s="405">
        <v>0.0608</v>
      </c>
      <c r="AB146" s="60" t="s">
        <v>25</v>
      </c>
      <c r="AC146" s="39"/>
      <c r="AD146" s="39"/>
      <c r="AE146" s="39"/>
      <c r="AF146" s="39"/>
      <c r="AG146" s="91"/>
      <c r="AH146" s="91"/>
      <c r="AI146" s="418"/>
      <c r="AJ146" s="39">
        <v>1</v>
      </c>
      <c r="AK146" s="39">
        <v>1</v>
      </c>
      <c r="AL146" s="39">
        <v>1</v>
      </c>
      <c r="AM146" s="39">
        <v>1</v>
      </c>
      <c r="AN146" s="39">
        <v>1</v>
      </c>
      <c r="AO146" s="39">
        <v>1</v>
      </c>
      <c r="AP146" s="39">
        <v>1</v>
      </c>
      <c r="AQ146" s="39">
        <v>1</v>
      </c>
      <c r="AR146" s="92">
        <v>1</v>
      </c>
      <c r="AS146" s="39">
        <v>1</v>
      </c>
      <c r="AT146" s="39">
        <v>1</v>
      </c>
      <c r="AU146" s="39">
        <v>1</v>
      </c>
      <c r="AV146" s="39">
        <v>1</v>
      </c>
      <c r="AW146" s="39">
        <v>1</v>
      </c>
      <c r="AX146" s="92">
        <v>1</v>
      </c>
      <c r="AY146" s="39">
        <v>1</v>
      </c>
      <c r="AZ146" s="39">
        <v>1</v>
      </c>
      <c r="BA146" s="39">
        <v>1</v>
      </c>
      <c r="BB146" s="39">
        <v>1</v>
      </c>
    </row>
    <row r="147" ht="39.95" customHeight="1" spans="1:54">
      <c r="A147" s="56">
        <v>136</v>
      </c>
      <c r="B147" s="45"/>
      <c r="C147" s="28"/>
      <c r="D147" s="28"/>
      <c r="E147" s="100"/>
      <c r="F147" s="100"/>
      <c r="G147" s="28"/>
      <c r="H147" s="28"/>
      <c r="I147" s="28">
        <v>7</v>
      </c>
      <c r="J147" s="39"/>
      <c r="K147" s="39"/>
      <c r="L147" s="65" t="s">
        <v>235</v>
      </c>
      <c r="M147" s="37" t="s">
        <v>236</v>
      </c>
      <c r="N147" s="389" t="s">
        <v>247</v>
      </c>
      <c r="O147" s="100"/>
      <c r="P147" s="45" t="s">
        <v>305</v>
      </c>
      <c r="Q147" s="396"/>
      <c r="R147" s="60" t="s">
        <v>73</v>
      </c>
      <c r="S147" s="65" t="s">
        <v>327</v>
      </c>
      <c r="T147" s="60" t="s">
        <v>25</v>
      </c>
      <c r="U147" s="60" t="s">
        <v>307</v>
      </c>
      <c r="V147" s="60" t="s">
        <v>306</v>
      </c>
      <c r="W147" s="45" t="s">
        <v>341</v>
      </c>
      <c r="X147" s="28" t="s">
        <v>535</v>
      </c>
      <c r="Y147" s="402" t="s">
        <v>343</v>
      </c>
      <c r="Z147" s="402" t="s">
        <v>536</v>
      </c>
      <c r="AA147" s="405">
        <v>0.409</v>
      </c>
      <c r="AB147" s="60" t="s">
        <v>25</v>
      </c>
      <c r="AC147" s="39"/>
      <c r="AD147" s="39"/>
      <c r="AE147" s="39"/>
      <c r="AF147" s="39"/>
      <c r="AG147" s="91"/>
      <c r="AH147" s="91"/>
      <c r="AI147" s="418"/>
      <c r="AJ147" s="39">
        <v>0</v>
      </c>
      <c r="AK147" s="39">
        <v>0</v>
      </c>
      <c r="AL147" s="39">
        <v>2</v>
      </c>
      <c r="AM147" s="39">
        <v>0</v>
      </c>
      <c r="AN147" s="39">
        <v>2</v>
      </c>
      <c r="AO147" s="39">
        <v>0</v>
      </c>
      <c r="AP147" s="39">
        <v>0</v>
      </c>
      <c r="AQ147" s="39">
        <v>0</v>
      </c>
      <c r="AR147" s="92">
        <v>2</v>
      </c>
      <c r="AS147" s="39">
        <v>0</v>
      </c>
      <c r="AT147" s="39">
        <v>0</v>
      </c>
      <c r="AU147" s="39">
        <v>2</v>
      </c>
      <c r="AV147" s="39">
        <v>0</v>
      </c>
      <c r="AW147" s="39">
        <v>0</v>
      </c>
      <c r="AX147" s="92">
        <v>2</v>
      </c>
      <c r="AY147" s="39">
        <v>0</v>
      </c>
      <c r="AZ147" s="39">
        <v>0</v>
      </c>
      <c r="BA147" s="39">
        <v>2</v>
      </c>
      <c r="BB147" s="39">
        <v>0</v>
      </c>
    </row>
    <row r="148" s="245" customFormat="1" ht="39.95" customHeight="1" spans="1:54">
      <c r="A148" s="282">
        <v>137</v>
      </c>
      <c r="B148" s="287"/>
      <c r="C148" s="263"/>
      <c r="D148" s="263"/>
      <c r="E148" s="286"/>
      <c r="F148" s="286"/>
      <c r="G148" s="263"/>
      <c r="H148" s="263"/>
      <c r="I148" s="263">
        <v>7</v>
      </c>
      <c r="J148" s="309"/>
      <c r="K148" s="309"/>
      <c r="L148" s="387" t="s">
        <v>537</v>
      </c>
      <c r="M148" s="284" t="s">
        <v>236</v>
      </c>
      <c r="N148" s="390" t="s">
        <v>477</v>
      </c>
      <c r="O148" s="286"/>
      <c r="P148" s="287" t="s">
        <v>305</v>
      </c>
      <c r="Q148" s="395"/>
      <c r="R148" s="300" t="s">
        <v>73</v>
      </c>
      <c r="S148" s="387" t="s">
        <v>327</v>
      </c>
      <c r="T148" s="300" t="s">
        <v>25</v>
      </c>
      <c r="U148" s="300" t="s">
        <v>307</v>
      </c>
      <c r="V148" s="300" t="s">
        <v>306</v>
      </c>
      <c r="W148" s="287" t="s">
        <v>341</v>
      </c>
      <c r="X148" s="263" t="s">
        <v>535</v>
      </c>
      <c r="Y148" s="400" t="s">
        <v>343</v>
      </c>
      <c r="Z148" s="400" t="s">
        <v>538</v>
      </c>
      <c r="AA148" s="404">
        <v>0.0689</v>
      </c>
      <c r="AB148" s="300" t="s">
        <v>25</v>
      </c>
      <c r="AC148" s="309"/>
      <c r="AD148" s="309"/>
      <c r="AE148" s="309"/>
      <c r="AF148" s="309"/>
      <c r="AG148" s="416"/>
      <c r="AH148" s="416"/>
      <c r="AI148" s="417"/>
      <c r="AJ148" s="309">
        <v>1</v>
      </c>
      <c r="AK148" s="309">
        <v>1</v>
      </c>
      <c r="AL148" s="309">
        <v>1</v>
      </c>
      <c r="AM148" s="309">
        <v>1</v>
      </c>
      <c r="AN148" s="309">
        <v>1</v>
      </c>
      <c r="AO148" s="309">
        <v>1</v>
      </c>
      <c r="AP148" s="309">
        <v>1</v>
      </c>
      <c r="AQ148" s="309">
        <v>1</v>
      </c>
      <c r="AR148" s="343">
        <v>1</v>
      </c>
      <c r="AS148" s="309">
        <v>1</v>
      </c>
      <c r="AT148" s="309">
        <v>1</v>
      </c>
      <c r="AU148" s="309">
        <v>1</v>
      </c>
      <c r="AV148" s="309">
        <v>1</v>
      </c>
      <c r="AW148" s="309">
        <v>1</v>
      </c>
      <c r="AX148" s="343">
        <v>1</v>
      </c>
      <c r="AY148" s="309">
        <v>1</v>
      </c>
      <c r="AZ148" s="309">
        <v>1</v>
      </c>
      <c r="BA148" s="309">
        <v>1</v>
      </c>
      <c r="BB148" s="309">
        <v>1</v>
      </c>
    </row>
    <row r="149" s="245" customFormat="1" ht="39.95" customHeight="1" spans="1:54">
      <c r="A149" s="282">
        <v>138</v>
      </c>
      <c r="B149" s="287"/>
      <c r="C149" s="263"/>
      <c r="D149" s="263"/>
      <c r="E149" s="286"/>
      <c r="F149" s="286"/>
      <c r="G149" s="263"/>
      <c r="H149" s="263"/>
      <c r="I149" s="263">
        <v>7</v>
      </c>
      <c r="J149" s="309"/>
      <c r="K149" s="309"/>
      <c r="L149" s="387" t="s">
        <v>539</v>
      </c>
      <c r="M149" s="284" t="s">
        <v>540</v>
      </c>
      <c r="N149" s="390" t="s">
        <v>477</v>
      </c>
      <c r="O149" s="286"/>
      <c r="P149" s="287" t="s">
        <v>305</v>
      </c>
      <c r="Q149" s="395"/>
      <c r="R149" s="300" t="s">
        <v>73</v>
      </c>
      <c r="S149" s="387" t="s">
        <v>327</v>
      </c>
      <c r="T149" s="300" t="s">
        <v>25</v>
      </c>
      <c r="U149" s="300" t="s">
        <v>307</v>
      </c>
      <c r="V149" s="300" t="s">
        <v>306</v>
      </c>
      <c r="W149" s="287" t="s">
        <v>341</v>
      </c>
      <c r="X149" s="263" t="s">
        <v>535</v>
      </c>
      <c r="Y149" s="400" t="s">
        <v>343</v>
      </c>
      <c r="Z149" s="400" t="s">
        <v>538</v>
      </c>
      <c r="AA149" s="404">
        <v>0.0689</v>
      </c>
      <c r="AB149" s="300" t="s">
        <v>25</v>
      </c>
      <c r="AC149" s="309"/>
      <c r="AD149" s="309"/>
      <c r="AE149" s="309"/>
      <c r="AF149" s="309"/>
      <c r="AG149" s="416"/>
      <c r="AH149" s="416"/>
      <c r="AI149" s="417"/>
      <c r="AJ149" s="309">
        <v>1</v>
      </c>
      <c r="AK149" s="309">
        <v>1</v>
      </c>
      <c r="AL149" s="309">
        <v>1</v>
      </c>
      <c r="AM149" s="309">
        <v>1</v>
      </c>
      <c r="AN149" s="309">
        <v>1</v>
      </c>
      <c r="AO149" s="309">
        <v>1</v>
      </c>
      <c r="AP149" s="309">
        <v>1</v>
      </c>
      <c r="AQ149" s="309">
        <v>1</v>
      </c>
      <c r="AR149" s="343">
        <v>1</v>
      </c>
      <c r="AS149" s="309">
        <v>1</v>
      </c>
      <c r="AT149" s="309">
        <v>1</v>
      </c>
      <c r="AU149" s="309">
        <v>1</v>
      </c>
      <c r="AV149" s="309">
        <v>1</v>
      </c>
      <c r="AW149" s="309">
        <v>1</v>
      </c>
      <c r="AX149" s="343">
        <v>1</v>
      </c>
      <c r="AY149" s="309">
        <v>1</v>
      </c>
      <c r="AZ149" s="309">
        <v>1</v>
      </c>
      <c r="BA149" s="309">
        <v>1</v>
      </c>
      <c r="BB149" s="309">
        <v>1</v>
      </c>
    </row>
    <row r="150" s="245" customFormat="1" ht="39.95" customHeight="1" spans="1:54">
      <c r="A150" s="282">
        <v>139</v>
      </c>
      <c r="B150" s="287"/>
      <c r="C150" s="263"/>
      <c r="D150" s="263"/>
      <c r="E150" s="286"/>
      <c r="F150" s="286"/>
      <c r="G150" s="263"/>
      <c r="H150" s="263"/>
      <c r="I150" s="263">
        <v>7</v>
      </c>
      <c r="J150" s="309"/>
      <c r="K150" s="309"/>
      <c r="L150" s="387" t="s">
        <v>541</v>
      </c>
      <c r="M150" s="284" t="s">
        <v>542</v>
      </c>
      <c r="N150" s="390" t="s">
        <v>477</v>
      </c>
      <c r="O150" s="286"/>
      <c r="P150" s="287" t="s">
        <v>305</v>
      </c>
      <c r="Q150" s="395"/>
      <c r="R150" s="300" t="s">
        <v>73</v>
      </c>
      <c r="S150" s="387" t="s">
        <v>327</v>
      </c>
      <c r="T150" s="300" t="s">
        <v>25</v>
      </c>
      <c r="U150" s="300" t="s">
        <v>307</v>
      </c>
      <c r="V150" s="300" t="s">
        <v>306</v>
      </c>
      <c r="W150" s="287" t="s">
        <v>341</v>
      </c>
      <c r="X150" s="263" t="s">
        <v>535</v>
      </c>
      <c r="Y150" s="400" t="s">
        <v>343</v>
      </c>
      <c r="Z150" s="400" t="s">
        <v>543</v>
      </c>
      <c r="AA150" s="404">
        <v>0.0673</v>
      </c>
      <c r="AB150" s="300" t="s">
        <v>25</v>
      </c>
      <c r="AC150" s="309"/>
      <c r="AD150" s="309"/>
      <c r="AE150" s="309"/>
      <c r="AF150" s="309"/>
      <c r="AG150" s="416"/>
      <c r="AH150" s="416"/>
      <c r="AI150" s="417"/>
      <c r="AJ150" s="309">
        <v>1</v>
      </c>
      <c r="AK150" s="309">
        <v>1</v>
      </c>
      <c r="AL150" s="309">
        <v>1</v>
      </c>
      <c r="AM150" s="309">
        <v>1</v>
      </c>
      <c r="AN150" s="309">
        <v>1</v>
      </c>
      <c r="AO150" s="309">
        <v>1</v>
      </c>
      <c r="AP150" s="309">
        <v>1</v>
      </c>
      <c r="AQ150" s="309">
        <v>1</v>
      </c>
      <c r="AR150" s="343">
        <v>1</v>
      </c>
      <c r="AS150" s="309">
        <v>1</v>
      </c>
      <c r="AT150" s="309">
        <v>1</v>
      </c>
      <c r="AU150" s="309">
        <v>1</v>
      </c>
      <c r="AV150" s="309">
        <v>1</v>
      </c>
      <c r="AW150" s="309">
        <v>1</v>
      </c>
      <c r="AX150" s="343">
        <v>1</v>
      </c>
      <c r="AY150" s="309">
        <v>1</v>
      </c>
      <c r="AZ150" s="309">
        <v>1</v>
      </c>
      <c r="BA150" s="309">
        <v>1</v>
      </c>
      <c r="BB150" s="309">
        <v>1</v>
      </c>
    </row>
    <row r="151" s="245" customFormat="1" ht="39.95" customHeight="1" spans="1:54">
      <c r="A151" s="33">
        <v>140</v>
      </c>
      <c r="B151" s="287"/>
      <c r="C151" s="263"/>
      <c r="D151" s="263"/>
      <c r="E151" s="286"/>
      <c r="F151" s="286"/>
      <c r="G151" s="263"/>
      <c r="H151" s="263"/>
      <c r="I151" s="263">
        <v>7</v>
      </c>
      <c r="J151" s="309"/>
      <c r="K151" s="309"/>
      <c r="L151" s="387" t="s">
        <v>107</v>
      </c>
      <c r="M151" s="284" t="s">
        <v>108</v>
      </c>
      <c r="N151" s="390" t="s">
        <v>477</v>
      </c>
      <c r="O151" s="286"/>
      <c r="P151" s="287" t="s">
        <v>305</v>
      </c>
      <c r="Q151" s="395"/>
      <c r="R151" s="300" t="s">
        <v>73</v>
      </c>
      <c r="S151" s="387" t="s">
        <v>327</v>
      </c>
      <c r="T151" s="300" t="s">
        <v>25</v>
      </c>
      <c r="U151" s="300" t="s">
        <v>307</v>
      </c>
      <c r="V151" s="300" t="s">
        <v>306</v>
      </c>
      <c r="W151" s="287" t="s">
        <v>341</v>
      </c>
      <c r="X151" s="263" t="s">
        <v>535</v>
      </c>
      <c r="Y151" s="400" t="s">
        <v>343</v>
      </c>
      <c r="Z151" s="406" t="s">
        <v>544</v>
      </c>
      <c r="AA151" s="404">
        <v>0.0241</v>
      </c>
      <c r="AB151" s="300" t="s">
        <v>25</v>
      </c>
      <c r="AC151" s="309"/>
      <c r="AD151" s="309"/>
      <c r="AE151" s="309"/>
      <c r="AF151" s="309"/>
      <c r="AG151" s="416"/>
      <c r="AH151" s="416"/>
      <c r="AI151" s="417"/>
      <c r="AJ151" s="309">
        <v>1</v>
      </c>
      <c r="AK151" s="309">
        <v>1</v>
      </c>
      <c r="AL151" s="309">
        <v>1</v>
      </c>
      <c r="AM151" s="309">
        <v>1</v>
      </c>
      <c r="AN151" s="309">
        <v>1</v>
      </c>
      <c r="AO151" s="309">
        <v>1</v>
      </c>
      <c r="AP151" s="309">
        <v>1</v>
      </c>
      <c r="AQ151" s="309">
        <v>1</v>
      </c>
      <c r="AR151" s="343">
        <v>1</v>
      </c>
      <c r="AS151" s="309">
        <v>1</v>
      </c>
      <c r="AT151" s="309">
        <v>1</v>
      </c>
      <c r="AU151" s="309">
        <v>1</v>
      </c>
      <c r="AV151" s="309">
        <v>1</v>
      </c>
      <c r="AW151" s="309">
        <v>1</v>
      </c>
      <c r="AX151" s="343">
        <v>1</v>
      </c>
      <c r="AY151" s="309">
        <v>1</v>
      </c>
      <c r="AZ151" s="309">
        <v>1</v>
      </c>
      <c r="BA151" s="309">
        <v>1</v>
      </c>
      <c r="BB151" s="309">
        <v>1</v>
      </c>
    </row>
    <row r="152" s="358" customFormat="1" ht="39.95" customHeight="1" spans="1:54">
      <c r="A152" s="33">
        <v>141</v>
      </c>
      <c r="B152" s="43"/>
      <c r="C152" s="43"/>
      <c r="D152" s="43"/>
      <c r="E152" s="43"/>
      <c r="F152" s="43"/>
      <c r="G152" s="43"/>
      <c r="H152" s="27">
        <v>6</v>
      </c>
      <c r="I152" s="43"/>
      <c r="J152" s="43"/>
      <c r="K152" s="43"/>
      <c r="L152" s="53" t="s">
        <v>545</v>
      </c>
      <c r="M152" s="43" t="s">
        <v>546</v>
      </c>
      <c r="N152" s="47" t="s">
        <v>247</v>
      </c>
      <c r="O152" s="29" t="s">
        <v>106</v>
      </c>
      <c r="P152" s="23" t="s">
        <v>305</v>
      </c>
      <c r="Q152" s="62"/>
      <c r="R152" s="32" t="s">
        <v>73</v>
      </c>
      <c r="S152" s="53" t="s">
        <v>327</v>
      </c>
      <c r="T152" s="32" t="s">
        <v>25</v>
      </c>
      <c r="U152" s="32" t="s">
        <v>307</v>
      </c>
      <c r="V152" s="32" t="s">
        <v>306</v>
      </c>
      <c r="W152" s="23" t="s">
        <v>492</v>
      </c>
      <c r="X152" s="27" t="s">
        <v>547</v>
      </c>
      <c r="Y152" s="72" t="s">
        <v>343</v>
      </c>
      <c r="Z152" s="73" t="s">
        <v>548</v>
      </c>
      <c r="AA152" s="407">
        <v>0.0785</v>
      </c>
      <c r="AB152" s="22" t="s">
        <v>25</v>
      </c>
      <c r="AC152" s="22"/>
      <c r="AD152" s="22"/>
      <c r="AE152" s="22"/>
      <c r="AF152" s="22"/>
      <c r="AG152" s="70"/>
      <c r="AH152" s="70"/>
      <c r="AI152" s="84"/>
      <c r="AJ152" s="27">
        <v>0</v>
      </c>
      <c r="AK152" s="22">
        <v>0</v>
      </c>
      <c r="AL152" s="22">
        <v>1</v>
      </c>
      <c r="AM152" s="22">
        <v>0</v>
      </c>
      <c r="AN152" s="22">
        <v>1</v>
      </c>
      <c r="AO152" s="22">
        <v>0</v>
      </c>
      <c r="AP152" s="22">
        <v>0</v>
      </c>
      <c r="AQ152" s="22">
        <v>0</v>
      </c>
      <c r="AR152" s="383">
        <v>1</v>
      </c>
      <c r="AS152" s="22">
        <v>0</v>
      </c>
      <c r="AT152" s="22">
        <v>0</v>
      </c>
      <c r="AU152" s="22">
        <v>1</v>
      </c>
      <c r="AV152" s="22">
        <v>0</v>
      </c>
      <c r="AW152" s="22">
        <v>0</v>
      </c>
      <c r="AX152" s="383">
        <v>1</v>
      </c>
      <c r="AY152" s="22">
        <v>0</v>
      </c>
      <c r="AZ152" s="22">
        <v>0</v>
      </c>
      <c r="BA152" s="22">
        <v>1</v>
      </c>
      <c r="BB152" s="27">
        <v>0</v>
      </c>
    </row>
    <row r="153" s="245" customFormat="1" ht="39.95" customHeight="1" spans="1:54">
      <c r="A153" s="33">
        <v>142</v>
      </c>
      <c r="B153" s="287"/>
      <c r="C153" s="263"/>
      <c r="D153" s="263"/>
      <c r="E153" s="286"/>
      <c r="F153" s="286"/>
      <c r="G153" s="263">
        <v>5</v>
      </c>
      <c r="H153" s="263"/>
      <c r="I153" s="263"/>
      <c r="J153" s="309"/>
      <c r="K153" s="309"/>
      <c r="L153" s="387" t="s">
        <v>113</v>
      </c>
      <c r="M153" s="284" t="s">
        <v>114</v>
      </c>
      <c r="N153" s="390" t="s">
        <v>477</v>
      </c>
      <c r="O153" s="286"/>
      <c r="P153" s="287" t="s">
        <v>305</v>
      </c>
      <c r="Q153" s="395"/>
      <c r="R153" s="300" t="s">
        <v>73</v>
      </c>
      <c r="S153" s="387" t="s">
        <v>327</v>
      </c>
      <c r="T153" s="300" t="s">
        <v>25</v>
      </c>
      <c r="U153" s="300" t="s">
        <v>307</v>
      </c>
      <c r="V153" s="300" t="s">
        <v>306</v>
      </c>
      <c r="W153" s="287" t="s">
        <v>341</v>
      </c>
      <c r="X153" s="263" t="s">
        <v>535</v>
      </c>
      <c r="Y153" s="400" t="s">
        <v>343</v>
      </c>
      <c r="Z153" s="400" t="s">
        <v>549</v>
      </c>
      <c r="AA153" s="404">
        <v>0.0664</v>
      </c>
      <c r="AB153" s="300" t="s">
        <v>25</v>
      </c>
      <c r="AC153" s="309"/>
      <c r="AD153" s="309"/>
      <c r="AE153" s="309"/>
      <c r="AF153" s="309"/>
      <c r="AG153" s="416"/>
      <c r="AH153" s="416"/>
      <c r="AI153" s="417"/>
      <c r="AJ153" s="263">
        <v>1</v>
      </c>
      <c r="AK153" s="263">
        <v>1</v>
      </c>
      <c r="AL153" s="263">
        <v>1</v>
      </c>
      <c r="AM153" s="263">
        <v>1</v>
      </c>
      <c r="AN153" s="263">
        <v>1</v>
      </c>
      <c r="AO153" s="263">
        <v>1</v>
      </c>
      <c r="AP153" s="263">
        <v>1</v>
      </c>
      <c r="AQ153" s="263">
        <v>1</v>
      </c>
      <c r="AR153" s="343">
        <v>1</v>
      </c>
      <c r="AS153" s="263">
        <v>1</v>
      </c>
      <c r="AT153" s="263">
        <v>1</v>
      </c>
      <c r="AU153" s="263">
        <v>1</v>
      </c>
      <c r="AV153" s="263">
        <v>1</v>
      </c>
      <c r="AW153" s="263">
        <v>1</v>
      </c>
      <c r="AX153" s="343">
        <v>1</v>
      </c>
      <c r="AY153" s="263">
        <v>1</v>
      </c>
      <c r="AZ153" s="263">
        <v>1</v>
      </c>
      <c r="BA153" s="263">
        <v>1</v>
      </c>
      <c r="BB153" s="263">
        <v>1</v>
      </c>
    </row>
    <row r="154" s="358" customFormat="1" ht="39.95" customHeight="1" spans="1:54">
      <c r="A154" s="33">
        <v>143</v>
      </c>
      <c r="B154" s="43"/>
      <c r="C154" s="43"/>
      <c r="D154" s="43"/>
      <c r="E154" s="43"/>
      <c r="F154" s="43">
        <v>4</v>
      </c>
      <c r="G154" s="43"/>
      <c r="H154" s="43"/>
      <c r="I154" s="43"/>
      <c r="J154" s="43"/>
      <c r="K154" s="43"/>
      <c r="L154" s="27" t="s">
        <v>550</v>
      </c>
      <c r="M154" s="94" t="s">
        <v>551</v>
      </c>
      <c r="N154" s="47" t="s">
        <v>247</v>
      </c>
      <c r="O154" s="43"/>
      <c r="P154" s="23" t="s">
        <v>305</v>
      </c>
      <c r="Q154" s="43"/>
      <c r="R154" s="32" t="s">
        <v>73</v>
      </c>
      <c r="S154" s="53" t="s">
        <v>327</v>
      </c>
      <c r="T154" s="32" t="s">
        <v>25</v>
      </c>
      <c r="U154" s="32" t="s">
        <v>306</v>
      </c>
      <c r="V154" s="32" t="s">
        <v>307</v>
      </c>
      <c r="W154" s="27" t="s">
        <v>328</v>
      </c>
      <c r="X154" s="27" t="s">
        <v>309</v>
      </c>
      <c r="Y154" s="72" t="s">
        <v>25</v>
      </c>
      <c r="Z154" s="72" t="s">
        <v>25</v>
      </c>
      <c r="AA154" s="74">
        <f>AA155+AA160+AA164</f>
        <v>2.105</v>
      </c>
      <c r="AB154" s="32" t="s">
        <v>25</v>
      </c>
      <c r="AC154" s="43"/>
      <c r="AD154" s="43"/>
      <c r="AE154" s="43"/>
      <c r="AF154" s="43"/>
      <c r="AG154" s="43"/>
      <c r="AH154" s="43"/>
      <c r="AI154" s="43"/>
      <c r="AJ154" s="27">
        <v>1</v>
      </c>
      <c r="AK154" s="27">
        <v>1</v>
      </c>
      <c r="AL154" s="27">
        <v>1</v>
      </c>
      <c r="AM154" s="27">
        <v>1</v>
      </c>
      <c r="AN154" s="27">
        <v>1</v>
      </c>
      <c r="AO154" s="27">
        <v>1</v>
      </c>
      <c r="AP154" s="27">
        <v>1</v>
      </c>
      <c r="AQ154" s="27">
        <v>1</v>
      </c>
      <c r="AR154" s="383">
        <v>1</v>
      </c>
      <c r="AS154" s="27">
        <v>1</v>
      </c>
      <c r="AT154" s="27">
        <v>1</v>
      </c>
      <c r="AU154" s="27">
        <v>1</v>
      </c>
      <c r="AV154" s="27">
        <v>1</v>
      </c>
      <c r="AW154" s="27">
        <v>1</v>
      </c>
      <c r="AX154" s="383">
        <v>1</v>
      </c>
      <c r="AY154" s="27">
        <v>1</v>
      </c>
      <c r="AZ154" s="27">
        <v>1</v>
      </c>
      <c r="BA154" s="27">
        <v>1</v>
      </c>
      <c r="BB154" s="27">
        <v>1</v>
      </c>
    </row>
    <row r="155" ht="39.95" customHeight="1" spans="1:54">
      <c r="A155" s="33">
        <v>144</v>
      </c>
      <c r="B155" s="23"/>
      <c r="C155" s="27"/>
      <c r="D155" s="27"/>
      <c r="E155" s="29"/>
      <c r="F155" s="29"/>
      <c r="G155" s="27">
        <v>5</v>
      </c>
      <c r="H155" s="27"/>
      <c r="I155" s="27" t="s">
        <v>552</v>
      </c>
      <c r="J155" s="22"/>
      <c r="K155" s="22"/>
      <c r="L155" s="53" t="s">
        <v>553</v>
      </c>
      <c r="M155" s="43" t="s">
        <v>554</v>
      </c>
      <c r="N155" s="52" t="s">
        <v>514</v>
      </c>
      <c r="O155" s="29"/>
      <c r="P155" s="23" t="s">
        <v>305</v>
      </c>
      <c r="Q155" s="62"/>
      <c r="R155" s="32" t="s">
        <v>81</v>
      </c>
      <c r="S155" s="53" t="s">
        <v>327</v>
      </c>
      <c r="T155" s="32" t="s">
        <v>25</v>
      </c>
      <c r="U155" s="32" t="s">
        <v>307</v>
      </c>
      <c r="V155" s="32" t="s">
        <v>306</v>
      </c>
      <c r="W155" s="29" t="s">
        <v>328</v>
      </c>
      <c r="X155" s="27" t="s">
        <v>309</v>
      </c>
      <c r="Y155" s="72" t="s">
        <v>25</v>
      </c>
      <c r="Z155" s="72" t="s">
        <v>25</v>
      </c>
      <c r="AA155" s="74">
        <f>AA156+AA157+AA158+AA159</f>
        <v>0.999</v>
      </c>
      <c r="AB155" s="22" t="s">
        <v>555</v>
      </c>
      <c r="AC155" s="22"/>
      <c r="AD155" s="22"/>
      <c r="AE155" s="22"/>
      <c r="AF155" s="22"/>
      <c r="AG155" s="70"/>
      <c r="AH155" s="70"/>
      <c r="AI155" s="84"/>
      <c r="AJ155" s="27">
        <v>1</v>
      </c>
      <c r="AK155" s="22">
        <v>1</v>
      </c>
      <c r="AL155" s="22">
        <v>1</v>
      </c>
      <c r="AM155" s="27">
        <v>1</v>
      </c>
      <c r="AN155" s="27">
        <v>1</v>
      </c>
      <c r="AO155" s="27">
        <v>1</v>
      </c>
      <c r="AP155" s="27">
        <v>1</v>
      </c>
      <c r="AQ155" s="27">
        <v>1</v>
      </c>
      <c r="AR155" s="78">
        <v>1</v>
      </c>
      <c r="AS155" s="22">
        <v>1</v>
      </c>
      <c r="AT155" s="22">
        <v>1</v>
      </c>
      <c r="AU155" s="22">
        <v>1</v>
      </c>
      <c r="AV155" s="27">
        <v>1</v>
      </c>
      <c r="AW155" s="27">
        <v>1</v>
      </c>
      <c r="AX155" s="78">
        <v>1</v>
      </c>
      <c r="AY155" s="22">
        <v>1</v>
      </c>
      <c r="AZ155" s="22">
        <v>1</v>
      </c>
      <c r="BA155" s="22">
        <v>1</v>
      </c>
      <c r="BB155" s="27">
        <v>1</v>
      </c>
    </row>
    <row r="156" ht="39.95" customHeight="1" spans="1:54">
      <c r="A156" s="33">
        <v>145</v>
      </c>
      <c r="B156" s="23"/>
      <c r="C156" s="27"/>
      <c r="D156" s="27"/>
      <c r="E156" s="29"/>
      <c r="F156" s="29"/>
      <c r="G156" s="27"/>
      <c r="H156" s="27">
        <v>6</v>
      </c>
      <c r="I156" s="27"/>
      <c r="J156" s="22"/>
      <c r="K156" s="22"/>
      <c r="L156" s="42" t="s">
        <v>159</v>
      </c>
      <c r="M156" s="43" t="s">
        <v>160</v>
      </c>
      <c r="N156" s="52" t="s">
        <v>477</v>
      </c>
      <c r="O156" s="29"/>
      <c r="P156" s="23" t="s">
        <v>305</v>
      </c>
      <c r="Q156" s="62"/>
      <c r="R156" s="64" t="s">
        <v>106</v>
      </c>
      <c r="S156" s="53" t="s">
        <v>327</v>
      </c>
      <c r="T156" s="32" t="s">
        <v>25</v>
      </c>
      <c r="U156" s="32" t="s">
        <v>307</v>
      </c>
      <c r="V156" s="32" t="s">
        <v>306</v>
      </c>
      <c r="W156" s="23" t="s">
        <v>492</v>
      </c>
      <c r="X156" s="27" t="s">
        <v>556</v>
      </c>
      <c r="Y156" s="72" t="s">
        <v>494</v>
      </c>
      <c r="Z156" s="73" t="s">
        <v>557</v>
      </c>
      <c r="AA156" s="74">
        <v>0.8465</v>
      </c>
      <c r="AB156" s="32" t="s">
        <v>25</v>
      </c>
      <c r="AC156" s="22"/>
      <c r="AD156" s="22"/>
      <c r="AE156" s="22"/>
      <c r="AF156" s="22"/>
      <c r="AG156" s="70"/>
      <c r="AH156" s="70"/>
      <c r="AI156" s="90"/>
      <c r="AJ156" s="27">
        <v>1</v>
      </c>
      <c r="AK156" s="22">
        <v>1</v>
      </c>
      <c r="AL156" s="22">
        <v>1</v>
      </c>
      <c r="AM156" s="27">
        <v>1</v>
      </c>
      <c r="AN156" s="27">
        <v>1</v>
      </c>
      <c r="AO156" s="27">
        <v>1</v>
      </c>
      <c r="AP156" s="27">
        <v>1</v>
      </c>
      <c r="AQ156" s="27">
        <v>1</v>
      </c>
      <c r="AR156" s="78">
        <v>1</v>
      </c>
      <c r="AS156" s="22">
        <v>1</v>
      </c>
      <c r="AT156" s="22">
        <v>1</v>
      </c>
      <c r="AU156" s="22">
        <v>1</v>
      </c>
      <c r="AV156" s="27">
        <v>1</v>
      </c>
      <c r="AW156" s="27">
        <v>1</v>
      </c>
      <c r="AX156" s="78">
        <v>1</v>
      </c>
      <c r="AY156" s="22">
        <v>1</v>
      </c>
      <c r="AZ156" s="22">
        <v>1</v>
      </c>
      <c r="BA156" s="22">
        <v>1</v>
      </c>
      <c r="BB156" s="27">
        <v>1</v>
      </c>
    </row>
    <row r="157" ht="39.95" customHeight="1" spans="1:54">
      <c r="A157" s="33">
        <v>146</v>
      </c>
      <c r="B157" s="23"/>
      <c r="C157" s="27"/>
      <c r="D157" s="27"/>
      <c r="E157" s="29"/>
      <c r="F157" s="29"/>
      <c r="G157" s="27"/>
      <c r="H157" s="27">
        <v>6</v>
      </c>
      <c r="I157" s="27"/>
      <c r="J157" s="22"/>
      <c r="K157" s="22"/>
      <c r="L157" s="27" t="s">
        <v>558</v>
      </c>
      <c r="M157" s="43" t="s">
        <v>559</v>
      </c>
      <c r="N157" s="52" t="s">
        <v>477</v>
      </c>
      <c r="O157" s="29"/>
      <c r="P157" s="23" t="s">
        <v>305</v>
      </c>
      <c r="Q157" s="62"/>
      <c r="R157" s="64" t="s">
        <v>81</v>
      </c>
      <c r="S157" s="53" t="s">
        <v>327</v>
      </c>
      <c r="T157" s="32" t="s">
        <v>25</v>
      </c>
      <c r="U157" s="32" t="s">
        <v>307</v>
      </c>
      <c r="V157" s="32" t="s">
        <v>306</v>
      </c>
      <c r="W157" s="23" t="s">
        <v>492</v>
      </c>
      <c r="X157" s="27" t="s">
        <v>560</v>
      </c>
      <c r="Y157" s="72" t="s">
        <v>494</v>
      </c>
      <c r="Z157" s="73" t="s">
        <v>561</v>
      </c>
      <c r="AA157" s="74">
        <v>0.0359</v>
      </c>
      <c r="AB157" s="32" t="s">
        <v>25</v>
      </c>
      <c r="AC157" s="22"/>
      <c r="AD157" s="22"/>
      <c r="AE157" s="22"/>
      <c r="AF157" s="22"/>
      <c r="AG157" s="70"/>
      <c r="AH157" s="70"/>
      <c r="AI157" s="90"/>
      <c r="AJ157" s="27">
        <v>1</v>
      </c>
      <c r="AK157" s="22">
        <v>1</v>
      </c>
      <c r="AL157" s="22">
        <v>1</v>
      </c>
      <c r="AM157" s="27">
        <v>1</v>
      </c>
      <c r="AN157" s="27">
        <v>1</v>
      </c>
      <c r="AO157" s="27">
        <v>1</v>
      </c>
      <c r="AP157" s="27">
        <v>1</v>
      </c>
      <c r="AQ157" s="27">
        <v>1</v>
      </c>
      <c r="AR157" s="78">
        <v>1</v>
      </c>
      <c r="AS157" s="22">
        <v>1</v>
      </c>
      <c r="AT157" s="22">
        <v>1</v>
      </c>
      <c r="AU157" s="22">
        <v>1</v>
      </c>
      <c r="AV157" s="27">
        <v>1</v>
      </c>
      <c r="AW157" s="27">
        <v>1</v>
      </c>
      <c r="AX157" s="78">
        <v>1</v>
      </c>
      <c r="AY157" s="22">
        <v>1</v>
      </c>
      <c r="AZ157" s="22">
        <v>1</v>
      </c>
      <c r="BA157" s="22">
        <v>1</v>
      </c>
      <c r="BB157" s="27">
        <v>1</v>
      </c>
    </row>
    <row r="158" ht="39.95" customHeight="1" spans="1:54">
      <c r="A158" s="33">
        <v>147</v>
      </c>
      <c r="B158" s="23"/>
      <c r="C158" s="27"/>
      <c r="D158" s="27"/>
      <c r="E158" s="29"/>
      <c r="F158" s="29"/>
      <c r="G158" s="27"/>
      <c r="H158" s="27">
        <v>6</v>
      </c>
      <c r="I158" s="27"/>
      <c r="J158" s="22"/>
      <c r="K158" s="22"/>
      <c r="L158" s="27" t="s">
        <v>562</v>
      </c>
      <c r="M158" s="43" t="s">
        <v>563</v>
      </c>
      <c r="N158" s="52" t="s">
        <v>477</v>
      </c>
      <c r="O158" s="29"/>
      <c r="P158" s="23" t="s">
        <v>305</v>
      </c>
      <c r="Q158" s="62"/>
      <c r="R158" s="32" t="s">
        <v>73</v>
      </c>
      <c r="S158" s="53" t="s">
        <v>327</v>
      </c>
      <c r="T158" s="32" t="s">
        <v>25</v>
      </c>
      <c r="U158" s="32" t="s">
        <v>307</v>
      </c>
      <c r="V158" s="32" t="s">
        <v>306</v>
      </c>
      <c r="W158" s="23" t="s">
        <v>492</v>
      </c>
      <c r="X158" s="27" t="s">
        <v>517</v>
      </c>
      <c r="Y158" s="72" t="s">
        <v>494</v>
      </c>
      <c r="Z158" s="72" t="s">
        <v>25</v>
      </c>
      <c r="AA158" s="74">
        <v>0.0765</v>
      </c>
      <c r="AB158" s="32" t="s">
        <v>25</v>
      </c>
      <c r="AC158" s="22"/>
      <c r="AD158" s="22"/>
      <c r="AE158" s="22"/>
      <c r="AF158" s="22"/>
      <c r="AG158" s="70"/>
      <c r="AH158" s="70"/>
      <c r="AI158" s="84"/>
      <c r="AJ158" s="27">
        <v>1</v>
      </c>
      <c r="AK158" s="22">
        <v>1</v>
      </c>
      <c r="AL158" s="22">
        <v>1</v>
      </c>
      <c r="AM158" s="27">
        <v>1</v>
      </c>
      <c r="AN158" s="27">
        <v>1</v>
      </c>
      <c r="AO158" s="27">
        <v>1</v>
      </c>
      <c r="AP158" s="27">
        <v>1</v>
      </c>
      <c r="AQ158" s="27">
        <v>1</v>
      </c>
      <c r="AR158" s="78">
        <v>1</v>
      </c>
      <c r="AS158" s="22">
        <v>1</v>
      </c>
      <c r="AT158" s="22">
        <v>1</v>
      </c>
      <c r="AU158" s="22">
        <v>1</v>
      </c>
      <c r="AV158" s="27">
        <v>1</v>
      </c>
      <c r="AW158" s="27">
        <v>1</v>
      </c>
      <c r="AX158" s="78">
        <v>1</v>
      </c>
      <c r="AY158" s="22">
        <v>1</v>
      </c>
      <c r="AZ158" s="22">
        <v>1</v>
      </c>
      <c r="BA158" s="22">
        <v>1</v>
      </c>
      <c r="BB158" s="27">
        <v>1</v>
      </c>
    </row>
    <row r="159" ht="39.95" customHeight="1" spans="1:54">
      <c r="A159" s="33">
        <v>148</v>
      </c>
      <c r="B159" s="23"/>
      <c r="C159" s="27"/>
      <c r="D159" s="27"/>
      <c r="E159" s="29"/>
      <c r="F159" s="29"/>
      <c r="G159" s="27"/>
      <c r="H159" s="27">
        <v>6</v>
      </c>
      <c r="I159" s="27"/>
      <c r="J159" s="22"/>
      <c r="K159" s="22"/>
      <c r="L159" s="27" t="s">
        <v>564</v>
      </c>
      <c r="M159" s="43" t="s">
        <v>565</v>
      </c>
      <c r="N159" s="52" t="s">
        <v>477</v>
      </c>
      <c r="O159" s="29"/>
      <c r="P159" s="23" t="s">
        <v>305</v>
      </c>
      <c r="Q159" s="62"/>
      <c r="R159" s="32" t="s">
        <v>73</v>
      </c>
      <c r="S159" s="53" t="s">
        <v>327</v>
      </c>
      <c r="T159" s="32" t="s">
        <v>25</v>
      </c>
      <c r="U159" s="32" t="s">
        <v>307</v>
      </c>
      <c r="V159" s="32" t="s">
        <v>306</v>
      </c>
      <c r="W159" s="23" t="s">
        <v>492</v>
      </c>
      <c r="X159" s="27" t="s">
        <v>517</v>
      </c>
      <c r="Y159" s="72" t="s">
        <v>494</v>
      </c>
      <c r="Z159" s="72" t="s">
        <v>25</v>
      </c>
      <c r="AA159" s="74">
        <v>0.0401</v>
      </c>
      <c r="AB159" s="32" t="s">
        <v>25</v>
      </c>
      <c r="AC159" s="22"/>
      <c r="AD159" s="22"/>
      <c r="AE159" s="22"/>
      <c r="AF159" s="22"/>
      <c r="AG159" s="70"/>
      <c r="AH159" s="70"/>
      <c r="AI159" s="84"/>
      <c r="AJ159" s="27">
        <v>1</v>
      </c>
      <c r="AK159" s="22">
        <v>1</v>
      </c>
      <c r="AL159" s="22">
        <v>1</v>
      </c>
      <c r="AM159" s="27">
        <v>1</v>
      </c>
      <c r="AN159" s="27">
        <v>1</v>
      </c>
      <c r="AO159" s="27">
        <v>1</v>
      </c>
      <c r="AP159" s="27">
        <v>1</v>
      </c>
      <c r="AQ159" s="27">
        <v>1</v>
      </c>
      <c r="AR159" s="78">
        <v>1</v>
      </c>
      <c r="AS159" s="22">
        <v>1</v>
      </c>
      <c r="AT159" s="22">
        <v>1</v>
      </c>
      <c r="AU159" s="22">
        <v>1</v>
      </c>
      <c r="AV159" s="27">
        <v>1</v>
      </c>
      <c r="AW159" s="27">
        <v>1</v>
      </c>
      <c r="AX159" s="78">
        <v>1</v>
      </c>
      <c r="AY159" s="22">
        <v>1</v>
      </c>
      <c r="AZ159" s="22">
        <v>1</v>
      </c>
      <c r="BA159" s="22">
        <v>1</v>
      </c>
      <c r="BB159" s="27">
        <v>1</v>
      </c>
    </row>
    <row r="160" ht="39.95" customHeight="1" spans="1:54">
      <c r="A160" s="33">
        <v>149</v>
      </c>
      <c r="B160" s="23"/>
      <c r="C160" s="27"/>
      <c r="D160" s="27"/>
      <c r="E160" s="29"/>
      <c r="F160" s="29"/>
      <c r="G160" s="27">
        <v>5</v>
      </c>
      <c r="H160" s="27"/>
      <c r="I160" s="27"/>
      <c r="J160" s="22"/>
      <c r="K160" s="22"/>
      <c r="L160" s="386" t="s">
        <v>566</v>
      </c>
      <c r="M160" s="385" t="s">
        <v>567</v>
      </c>
      <c r="N160" s="52" t="s">
        <v>568</v>
      </c>
      <c r="O160" s="384"/>
      <c r="P160" s="23" t="s">
        <v>305</v>
      </c>
      <c r="Q160" s="394"/>
      <c r="R160" s="32" t="s">
        <v>73</v>
      </c>
      <c r="S160" s="386" t="s">
        <v>566</v>
      </c>
      <c r="T160" s="23" t="s">
        <v>73</v>
      </c>
      <c r="U160" s="32" t="s">
        <v>306</v>
      </c>
      <c r="V160" s="32" t="s">
        <v>307</v>
      </c>
      <c r="W160" s="384" t="s">
        <v>328</v>
      </c>
      <c r="X160" s="308" t="s">
        <v>309</v>
      </c>
      <c r="Y160" s="408" t="s">
        <v>25</v>
      </c>
      <c r="Z160" s="408" t="s">
        <v>25</v>
      </c>
      <c r="AA160" s="409">
        <f>AA161+AA162+AA163</f>
        <v>0.6562</v>
      </c>
      <c r="AB160" s="115" t="s">
        <v>555</v>
      </c>
      <c r="AC160" s="115"/>
      <c r="AD160" s="115"/>
      <c r="AE160" s="115"/>
      <c r="AF160" s="115"/>
      <c r="AG160" s="415"/>
      <c r="AH160" s="415"/>
      <c r="AI160" s="90"/>
      <c r="AJ160" s="27">
        <v>1</v>
      </c>
      <c r="AK160" s="22">
        <v>1</v>
      </c>
      <c r="AL160" s="22">
        <v>1</v>
      </c>
      <c r="AM160" s="27">
        <v>1</v>
      </c>
      <c r="AN160" s="27">
        <v>1</v>
      </c>
      <c r="AO160" s="27">
        <v>1</v>
      </c>
      <c r="AP160" s="27">
        <v>1</v>
      </c>
      <c r="AQ160" s="27">
        <v>1</v>
      </c>
      <c r="AR160" s="78">
        <v>1</v>
      </c>
      <c r="AS160" s="22">
        <v>1</v>
      </c>
      <c r="AT160" s="22">
        <v>1</v>
      </c>
      <c r="AU160" s="22">
        <v>1</v>
      </c>
      <c r="AV160" s="27">
        <v>1</v>
      </c>
      <c r="AW160" s="27">
        <v>1</v>
      </c>
      <c r="AX160" s="78">
        <v>1</v>
      </c>
      <c r="AY160" s="22">
        <v>1</v>
      </c>
      <c r="AZ160" s="22">
        <v>1</v>
      </c>
      <c r="BA160" s="22">
        <v>1</v>
      </c>
      <c r="BB160" s="27">
        <v>1</v>
      </c>
    </row>
    <row r="161" ht="39.95" customHeight="1" spans="1:54">
      <c r="A161" s="33">
        <v>150</v>
      </c>
      <c r="B161" s="23"/>
      <c r="C161" s="27"/>
      <c r="D161" s="27"/>
      <c r="E161" s="29"/>
      <c r="F161" s="29"/>
      <c r="G161" s="27"/>
      <c r="H161" s="27">
        <v>6</v>
      </c>
      <c r="I161" s="27"/>
      <c r="J161" s="22"/>
      <c r="K161" s="22"/>
      <c r="L161" s="53" t="s">
        <v>569</v>
      </c>
      <c r="M161" s="43" t="s">
        <v>570</v>
      </c>
      <c r="N161" s="52" t="s">
        <v>571</v>
      </c>
      <c r="O161" s="29"/>
      <c r="P161" s="23" t="s">
        <v>305</v>
      </c>
      <c r="Q161" s="62"/>
      <c r="R161" s="32" t="s">
        <v>73</v>
      </c>
      <c r="S161" s="53" t="s">
        <v>327</v>
      </c>
      <c r="T161" s="32" t="s">
        <v>25</v>
      </c>
      <c r="U161" s="32" t="s">
        <v>307</v>
      </c>
      <c r="V161" s="32" t="s">
        <v>306</v>
      </c>
      <c r="W161" s="23" t="s">
        <v>492</v>
      </c>
      <c r="X161" s="27" t="s">
        <v>572</v>
      </c>
      <c r="Y161" s="72" t="s">
        <v>25</v>
      </c>
      <c r="Z161" s="73" t="s">
        <v>573</v>
      </c>
      <c r="AA161" s="74">
        <v>0.0002</v>
      </c>
      <c r="AB161" s="32" t="s">
        <v>25</v>
      </c>
      <c r="AC161" s="22"/>
      <c r="AD161" s="22"/>
      <c r="AE161" s="22"/>
      <c r="AF161" s="22"/>
      <c r="AG161" s="70"/>
      <c r="AH161" s="70"/>
      <c r="AI161" s="84"/>
      <c r="AJ161" s="27">
        <v>1</v>
      </c>
      <c r="AK161" s="22">
        <v>1</v>
      </c>
      <c r="AL161" s="22">
        <v>1</v>
      </c>
      <c r="AM161" s="27">
        <v>1</v>
      </c>
      <c r="AN161" s="27">
        <v>1</v>
      </c>
      <c r="AO161" s="27">
        <v>1</v>
      </c>
      <c r="AP161" s="27">
        <v>1</v>
      </c>
      <c r="AQ161" s="27">
        <v>1</v>
      </c>
      <c r="AR161" s="78">
        <v>1</v>
      </c>
      <c r="AS161" s="22">
        <v>1</v>
      </c>
      <c r="AT161" s="22">
        <v>1</v>
      </c>
      <c r="AU161" s="22">
        <v>1</v>
      </c>
      <c r="AV161" s="27">
        <v>1</v>
      </c>
      <c r="AW161" s="27">
        <v>1</v>
      </c>
      <c r="AX161" s="78">
        <v>1</v>
      </c>
      <c r="AY161" s="22">
        <v>1</v>
      </c>
      <c r="AZ161" s="22">
        <v>1</v>
      </c>
      <c r="BA161" s="22">
        <v>1</v>
      </c>
      <c r="BB161" s="27">
        <v>1</v>
      </c>
    </row>
    <row r="162" ht="39.95" customHeight="1" spans="1:54">
      <c r="A162" s="33">
        <v>151</v>
      </c>
      <c r="B162" s="23"/>
      <c r="C162" s="27"/>
      <c r="D162" s="27"/>
      <c r="E162" s="29"/>
      <c r="F162" s="29"/>
      <c r="G162" s="27"/>
      <c r="H162" s="27">
        <v>6</v>
      </c>
      <c r="I162" s="27"/>
      <c r="J162" s="22"/>
      <c r="K162" s="22"/>
      <c r="L162" s="53" t="s">
        <v>574</v>
      </c>
      <c r="M162" s="43" t="s">
        <v>575</v>
      </c>
      <c r="N162" s="391" t="s">
        <v>576</v>
      </c>
      <c r="O162" s="29"/>
      <c r="P162" s="23" t="s">
        <v>305</v>
      </c>
      <c r="Q162" s="62"/>
      <c r="R162" s="32" t="s">
        <v>73</v>
      </c>
      <c r="S162" s="53" t="s">
        <v>327</v>
      </c>
      <c r="T162" s="32" t="s">
        <v>25</v>
      </c>
      <c r="U162" s="32" t="s">
        <v>307</v>
      </c>
      <c r="V162" s="32" t="s">
        <v>306</v>
      </c>
      <c r="W162" s="23" t="s">
        <v>492</v>
      </c>
      <c r="X162" s="27" t="s">
        <v>517</v>
      </c>
      <c r="Y162" s="72" t="s">
        <v>494</v>
      </c>
      <c r="Z162" s="73" t="s">
        <v>577</v>
      </c>
      <c r="AA162" s="74">
        <v>0.646</v>
      </c>
      <c r="AB162" s="32" t="s">
        <v>25</v>
      </c>
      <c r="AC162" s="22"/>
      <c r="AD162" s="22"/>
      <c r="AE162" s="22"/>
      <c r="AF162" s="22"/>
      <c r="AG162" s="70"/>
      <c r="AH162" s="70"/>
      <c r="AI162" s="84"/>
      <c r="AJ162" s="27">
        <v>1</v>
      </c>
      <c r="AK162" s="22">
        <v>1</v>
      </c>
      <c r="AL162" s="22">
        <v>1</v>
      </c>
      <c r="AM162" s="27">
        <v>1</v>
      </c>
      <c r="AN162" s="27">
        <v>1</v>
      </c>
      <c r="AO162" s="27">
        <v>1</v>
      </c>
      <c r="AP162" s="27">
        <v>1</v>
      </c>
      <c r="AQ162" s="27">
        <v>1</v>
      </c>
      <c r="AR162" s="78">
        <v>1</v>
      </c>
      <c r="AS162" s="22">
        <v>1</v>
      </c>
      <c r="AT162" s="22">
        <v>1</v>
      </c>
      <c r="AU162" s="22">
        <v>1</v>
      </c>
      <c r="AV162" s="27">
        <v>1</v>
      </c>
      <c r="AW162" s="27">
        <v>1</v>
      </c>
      <c r="AX162" s="78">
        <v>1</v>
      </c>
      <c r="AY162" s="22">
        <v>1</v>
      </c>
      <c r="AZ162" s="22">
        <v>1</v>
      </c>
      <c r="BA162" s="22">
        <v>1</v>
      </c>
      <c r="BB162" s="27">
        <v>1</v>
      </c>
    </row>
    <row r="163" ht="39.95" customHeight="1" spans="1:54">
      <c r="A163" s="33">
        <v>152</v>
      </c>
      <c r="B163" s="23"/>
      <c r="C163" s="27"/>
      <c r="D163" s="27"/>
      <c r="E163" s="29"/>
      <c r="F163" s="29"/>
      <c r="G163" s="27"/>
      <c r="H163" s="27">
        <v>6</v>
      </c>
      <c r="I163" s="27"/>
      <c r="J163" s="22"/>
      <c r="K163" s="22"/>
      <c r="L163" s="53" t="s">
        <v>578</v>
      </c>
      <c r="M163" s="43" t="s">
        <v>497</v>
      </c>
      <c r="N163" s="52" t="s">
        <v>477</v>
      </c>
      <c r="O163" s="29"/>
      <c r="P163" s="23" t="s">
        <v>305</v>
      </c>
      <c r="Q163" s="62"/>
      <c r="R163" s="32" t="s">
        <v>73</v>
      </c>
      <c r="S163" s="53" t="s">
        <v>327</v>
      </c>
      <c r="T163" s="32" t="s">
        <v>25</v>
      </c>
      <c r="U163" s="32" t="s">
        <v>307</v>
      </c>
      <c r="V163" s="32" t="s">
        <v>306</v>
      </c>
      <c r="W163" s="23" t="s">
        <v>444</v>
      </c>
      <c r="X163" s="53" t="s">
        <v>579</v>
      </c>
      <c r="Y163" s="72" t="s">
        <v>25</v>
      </c>
      <c r="Z163" s="72" t="s">
        <v>25</v>
      </c>
      <c r="AA163" s="74">
        <v>0.01</v>
      </c>
      <c r="AB163" s="32" t="s">
        <v>25</v>
      </c>
      <c r="AC163" s="22"/>
      <c r="AD163" s="22"/>
      <c r="AE163" s="22"/>
      <c r="AF163" s="22"/>
      <c r="AG163" s="70"/>
      <c r="AH163" s="70"/>
      <c r="AI163" s="84"/>
      <c r="AJ163" s="27">
        <v>1</v>
      </c>
      <c r="AK163" s="22">
        <v>1</v>
      </c>
      <c r="AL163" s="22">
        <v>1</v>
      </c>
      <c r="AM163" s="27">
        <v>1</v>
      </c>
      <c r="AN163" s="27">
        <v>1</v>
      </c>
      <c r="AO163" s="27">
        <v>1</v>
      </c>
      <c r="AP163" s="27">
        <v>1</v>
      </c>
      <c r="AQ163" s="27">
        <v>1</v>
      </c>
      <c r="AR163" s="78">
        <v>1</v>
      </c>
      <c r="AS163" s="22">
        <v>1</v>
      </c>
      <c r="AT163" s="22">
        <v>1</v>
      </c>
      <c r="AU163" s="22">
        <v>1</v>
      </c>
      <c r="AV163" s="27">
        <v>1</v>
      </c>
      <c r="AW163" s="27">
        <v>1</v>
      </c>
      <c r="AX163" s="78">
        <v>1</v>
      </c>
      <c r="AY163" s="22">
        <v>1</v>
      </c>
      <c r="AZ163" s="22">
        <v>1</v>
      </c>
      <c r="BA163" s="22">
        <v>1</v>
      </c>
      <c r="BB163" s="27">
        <v>1</v>
      </c>
    </row>
    <row r="164" ht="39.95" customHeight="1" spans="1:54">
      <c r="A164" s="33">
        <v>153</v>
      </c>
      <c r="B164" s="23"/>
      <c r="C164" s="27"/>
      <c r="D164" s="27"/>
      <c r="E164" s="29"/>
      <c r="F164" s="29"/>
      <c r="G164" s="27">
        <v>5</v>
      </c>
      <c r="H164" s="27"/>
      <c r="I164" s="27"/>
      <c r="J164" s="22"/>
      <c r="K164" s="22"/>
      <c r="L164" s="53" t="s">
        <v>580</v>
      </c>
      <c r="M164" s="43" t="s">
        <v>581</v>
      </c>
      <c r="N164" s="52" t="s">
        <v>514</v>
      </c>
      <c r="O164" s="29"/>
      <c r="P164" s="23" t="s">
        <v>305</v>
      </c>
      <c r="Q164" s="62"/>
      <c r="R164" s="32" t="s">
        <v>73</v>
      </c>
      <c r="S164" s="53" t="s">
        <v>327</v>
      </c>
      <c r="T164" s="32" t="s">
        <v>25</v>
      </c>
      <c r="U164" s="32" t="s">
        <v>307</v>
      </c>
      <c r="V164" s="32" t="s">
        <v>306</v>
      </c>
      <c r="W164" s="23" t="s">
        <v>328</v>
      </c>
      <c r="X164" s="27" t="s">
        <v>309</v>
      </c>
      <c r="Y164" s="72" t="s">
        <v>25</v>
      </c>
      <c r="Z164" s="72" t="s">
        <v>25</v>
      </c>
      <c r="AA164" s="74">
        <f>AA165+AA166*AJ166+AA167</f>
        <v>0.4498</v>
      </c>
      <c r="AB164" s="32" t="s">
        <v>25</v>
      </c>
      <c r="AC164" s="22"/>
      <c r="AD164" s="22"/>
      <c r="AE164" s="22"/>
      <c r="AF164" s="22"/>
      <c r="AG164" s="70"/>
      <c r="AH164" s="70"/>
      <c r="AI164" s="84"/>
      <c r="AJ164" s="27">
        <v>1</v>
      </c>
      <c r="AK164" s="22">
        <v>1</v>
      </c>
      <c r="AL164" s="22">
        <v>1</v>
      </c>
      <c r="AM164" s="27">
        <v>1</v>
      </c>
      <c r="AN164" s="27">
        <v>1</v>
      </c>
      <c r="AO164" s="27">
        <v>1</v>
      </c>
      <c r="AP164" s="27">
        <v>1</v>
      </c>
      <c r="AQ164" s="27">
        <v>1</v>
      </c>
      <c r="AR164" s="78">
        <v>1</v>
      </c>
      <c r="AS164" s="22">
        <v>1</v>
      </c>
      <c r="AT164" s="22">
        <v>1</v>
      </c>
      <c r="AU164" s="22">
        <v>1</v>
      </c>
      <c r="AV164" s="27">
        <v>1</v>
      </c>
      <c r="AW164" s="27">
        <v>1</v>
      </c>
      <c r="AX164" s="78">
        <v>1</v>
      </c>
      <c r="AY164" s="22">
        <v>1</v>
      </c>
      <c r="AZ164" s="22">
        <v>1</v>
      </c>
      <c r="BA164" s="22">
        <v>1</v>
      </c>
      <c r="BB164" s="27">
        <v>1</v>
      </c>
    </row>
    <row r="165" ht="39.95" customHeight="1" spans="1:54">
      <c r="A165" s="33">
        <v>154</v>
      </c>
      <c r="B165" s="23"/>
      <c r="C165" s="27"/>
      <c r="D165" s="27"/>
      <c r="E165" s="29"/>
      <c r="F165" s="29"/>
      <c r="G165" s="27"/>
      <c r="H165" s="27">
        <v>6</v>
      </c>
      <c r="I165" s="27"/>
      <c r="J165" s="22"/>
      <c r="K165" s="22"/>
      <c r="L165" s="53" t="s">
        <v>582</v>
      </c>
      <c r="M165" s="43" t="s">
        <v>583</v>
      </c>
      <c r="N165" s="52" t="s">
        <v>477</v>
      </c>
      <c r="O165" s="29"/>
      <c r="P165" s="23" t="s">
        <v>305</v>
      </c>
      <c r="Q165" s="62"/>
      <c r="R165" s="32" t="s">
        <v>73</v>
      </c>
      <c r="S165" s="53" t="s">
        <v>327</v>
      </c>
      <c r="T165" s="32" t="s">
        <v>25</v>
      </c>
      <c r="U165" s="32" t="s">
        <v>307</v>
      </c>
      <c r="V165" s="32" t="s">
        <v>306</v>
      </c>
      <c r="W165" s="23" t="s">
        <v>480</v>
      </c>
      <c r="X165" s="27" t="s">
        <v>584</v>
      </c>
      <c r="Y165" s="399" t="s">
        <v>504</v>
      </c>
      <c r="Z165" s="73" t="s">
        <v>585</v>
      </c>
      <c r="AA165" s="74">
        <v>0.3508</v>
      </c>
      <c r="AB165" s="32" t="s">
        <v>25</v>
      </c>
      <c r="AC165" s="22"/>
      <c r="AD165" s="22"/>
      <c r="AE165" s="22"/>
      <c r="AF165" s="22"/>
      <c r="AG165" s="70"/>
      <c r="AH165" s="70"/>
      <c r="AI165" s="84"/>
      <c r="AJ165" s="27">
        <v>1</v>
      </c>
      <c r="AK165" s="22">
        <v>1</v>
      </c>
      <c r="AL165" s="22">
        <v>1</v>
      </c>
      <c r="AM165" s="27">
        <v>1</v>
      </c>
      <c r="AN165" s="27">
        <v>1</v>
      </c>
      <c r="AO165" s="27">
        <v>1</v>
      </c>
      <c r="AP165" s="27">
        <v>1</v>
      </c>
      <c r="AQ165" s="27">
        <v>1</v>
      </c>
      <c r="AR165" s="78">
        <v>1</v>
      </c>
      <c r="AS165" s="22">
        <v>1</v>
      </c>
      <c r="AT165" s="22">
        <v>1</v>
      </c>
      <c r="AU165" s="22">
        <v>1</v>
      </c>
      <c r="AV165" s="27">
        <v>1</v>
      </c>
      <c r="AW165" s="27">
        <v>1</v>
      </c>
      <c r="AX165" s="78">
        <v>1</v>
      </c>
      <c r="AY165" s="22">
        <v>1</v>
      </c>
      <c r="AZ165" s="22">
        <v>1</v>
      </c>
      <c r="BA165" s="22">
        <v>1</v>
      </c>
      <c r="BB165" s="27">
        <v>1</v>
      </c>
    </row>
    <row r="166" ht="39.95" customHeight="1" spans="1:54">
      <c r="A166" s="33">
        <v>155</v>
      </c>
      <c r="B166" s="23"/>
      <c r="C166" s="27"/>
      <c r="D166" s="27"/>
      <c r="E166" s="29"/>
      <c r="F166" s="29"/>
      <c r="G166" s="27"/>
      <c r="H166" s="27">
        <v>6</v>
      </c>
      <c r="I166" s="27"/>
      <c r="J166" s="22"/>
      <c r="K166" s="22"/>
      <c r="L166" s="53" t="s">
        <v>586</v>
      </c>
      <c r="M166" s="43" t="s">
        <v>587</v>
      </c>
      <c r="N166" s="52" t="s">
        <v>477</v>
      </c>
      <c r="O166" s="29"/>
      <c r="P166" s="23" t="s">
        <v>305</v>
      </c>
      <c r="Q166" s="62"/>
      <c r="R166" s="32" t="s">
        <v>73</v>
      </c>
      <c r="S166" s="53" t="s">
        <v>327</v>
      </c>
      <c r="T166" s="32" t="s">
        <v>25</v>
      </c>
      <c r="U166" s="32" t="s">
        <v>307</v>
      </c>
      <c r="V166" s="32" t="s">
        <v>306</v>
      </c>
      <c r="W166" s="23" t="s">
        <v>492</v>
      </c>
      <c r="X166" s="27" t="s">
        <v>588</v>
      </c>
      <c r="Y166" s="72" t="s">
        <v>494</v>
      </c>
      <c r="Z166" s="73" t="s">
        <v>589</v>
      </c>
      <c r="AA166" s="74">
        <v>0.0374</v>
      </c>
      <c r="AB166" s="32" t="s">
        <v>25</v>
      </c>
      <c r="AC166" s="22"/>
      <c r="AD166" s="22"/>
      <c r="AE166" s="22"/>
      <c r="AF166" s="22"/>
      <c r="AG166" s="70"/>
      <c r="AH166" s="70"/>
      <c r="AI166" s="84"/>
      <c r="AJ166" s="27">
        <v>2</v>
      </c>
      <c r="AK166" s="22">
        <v>2</v>
      </c>
      <c r="AL166" s="22">
        <v>2</v>
      </c>
      <c r="AM166" s="27">
        <v>2</v>
      </c>
      <c r="AN166" s="27">
        <v>2</v>
      </c>
      <c r="AO166" s="27">
        <v>2</v>
      </c>
      <c r="AP166" s="27">
        <v>2</v>
      </c>
      <c r="AQ166" s="27">
        <v>2</v>
      </c>
      <c r="AR166" s="78">
        <v>2</v>
      </c>
      <c r="AS166" s="22">
        <v>2</v>
      </c>
      <c r="AT166" s="22">
        <v>2</v>
      </c>
      <c r="AU166" s="22">
        <v>2</v>
      </c>
      <c r="AV166" s="27">
        <v>2</v>
      </c>
      <c r="AW166" s="27">
        <v>2</v>
      </c>
      <c r="AX166" s="78">
        <v>2</v>
      </c>
      <c r="AY166" s="22">
        <v>2</v>
      </c>
      <c r="AZ166" s="22">
        <v>2</v>
      </c>
      <c r="BA166" s="22">
        <v>2</v>
      </c>
      <c r="BB166" s="27">
        <v>2</v>
      </c>
    </row>
    <row r="167" s="4" customFormat="1" ht="39.95" customHeight="1" spans="1:54">
      <c r="A167" s="33">
        <v>156</v>
      </c>
      <c r="B167" s="23"/>
      <c r="C167" s="27"/>
      <c r="D167" s="27"/>
      <c r="E167" s="29"/>
      <c r="F167" s="29"/>
      <c r="G167" s="27"/>
      <c r="H167" s="27">
        <v>6</v>
      </c>
      <c r="I167" s="27"/>
      <c r="J167" s="22"/>
      <c r="K167" s="22"/>
      <c r="L167" s="53" t="s">
        <v>590</v>
      </c>
      <c r="M167" s="43" t="s">
        <v>591</v>
      </c>
      <c r="N167" s="52" t="s">
        <v>477</v>
      </c>
      <c r="O167" s="29"/>
      <c r="P167" s="23" t="s">
        <v>305</v>
      </c>
      <c r="Q167" s="62"/>
      <c r="R167" s="32" t="s">
        <v>73</v>
      </c>
      <c r="S167" s="53" t="s">
        <v>327</v>
      </c>
      <c r="T167" s="32" t="s">
        <v>25</v>
      </c>
      <c r="U167" s="280" t="s">
        <v>307</v>
      </c>
      <c r="V167" s="58" t="s">
        <v>306</v>
      </c>
      <c r="W167" s="23" t="s">
        <v>341</v>
      </c>
      <c r="X167" s="27" t="s">
        <v>535</v>
      </c>
      <c r="Y167" s="72" t="s">
        <v>343</v>
      </c>
      <c r="Z167" s="73" t="s">
        <v>25</v>
      </c>
      <c r="AA167" s="74">
        <v>0.0242</v>
      </c>
      <c r="AB167" s="32" t="s">
        <v>25</v>
      </c>
      <c r="AC167" s="22"/>
      <c r="AD167" s="22"/>
      <c r="AE167" s="22"/>
      <c r="AF167" s="22"/>
      <c r="AG167" s="70"/>
      <c r="AH167" s="70"/>
      <c r="AI167" s="84"/>
      <c r="AJ167" s="27">
        <v>1</v>
      </c>
      <c r="AK167" s="27">
        <v>1</v>
      </c>
      <c r="AL167" s="27">
        <v>1</v>
      </c>
      <c r="AM167" s="27">
        <v>1</v>
      </c>
      <c r="AN167" s="27">
        <v>1</v>
      </c>
      <c r="AO167" s="27">
        <v>1</v>
      </c>
      <c r="AP167" s="27">
        <v>1</v>
      </c>
      <c r="AQ167" s="27">
        <v>1</v>
      </c>
      <c r="AR167" s="93">
        <v>1</v>
      </c>
      <c r="AS167" s="27">
        <v>1</v>
      </c>
      <c r="AT167" s="27">
        <v>1</v>
      </c>
      <c r="AU167" s="27">
        <v>1</v>
      </c>
      <c r="AV167" s="27">
        <v>1</v>
      </c>
      <c r="AW167" s="27">
        <v>1</v>
      </c>
      <c r="AX167" s="93">
        <v>1</v>
      </c>
      <c r="AY167" s="27">
        <v>1</v>
      </c>
      <c r="AZ167" s="27">
        <v>1</v>
      </c>
      <c r="BA167" s="27">
        <v>1</v>
      </c>
      <c r="BB167" s="27">
        <v>1</v>
      </c>
    </row>
    <row r="168" ht="39.95" customHeight="1" spans="1:54">
      <c r="A168" s="33">
        <v>157</v>
      </c>
      <c r="B168" s="23"/>
      <c r="C168" s="27"/>
      <c r="D168" s="27"/>
      <c r="E168" s="29"/>
      <c r="F168" s="29">
        <v>4</v>
      </c>
      <c r="G168" s="27"/>
      <c r="H168" s="27"/>
      <c r="I168" s="27"/>
      <c r="J168" s="22"/>
      <c r="K168" s="22"/>
      <c r="L168" s="53" t="s">
        <v>592</v>
      </c>
      <c r="M168" s="43" t="s">
        <v>593</v>
      </c>
      <c r="N168" s="52" t="s">
        <v>247</v>
      </c>
      <c r="O168" s="29"/>
      <c r="P168" s="23" t="s">
        <v>305</v>
      </c>
      <c r="Q168" s="62"/>
      <c r="R168" s="32" t="s">
        <v>73</v>
      </c>
      <c r="S168" s="53" t="s">
        <v>592</v>
      </c>
      <c r="T168" s="32" t="s">
        <v>73</v>
      </c>
      <c r="U168" s="32" t="s">
        <v>306</v>
      </c>
      <c r="V168" s="32" t="s">
        <v>307</v>
      </c>
      <c r="W168" s="23" t="s">
        <v>341</v>
      </c>
      <c r="X168" s="27" t="s">
        <v>594</v>
      </c>
      <c r="Y168" s="72" t="s">
        <v>343</v>
      </c>
      <c r="Z168" s="72" t="s">
        <v>595</v>
      </c>
      <c r="AA168" s="74">
        <v>0.071</v>
      </c>
      <c r="AB168" s="32" t="s">
        <v>25</v>
      </c>
      <c r="AC168" s="22"/>
      <c r="AD168" s="22"/>
      <c r="AE168" s="22"/>
      <c r="AF168" s="22"/>
      <c r="AG168" s="70"/>
      <c r="AH168" s="70"/>
      <c r="AI168" s="84"/>
      <c r="AJ168" s="27">
        <v>2</v>
      </c>
      <c r="AK168" s="22">
        <v>2</v>
      </c>
      <c r="AL168" s="22">
        <v>2</v>
      </c>
      <c r="AM168" s="27">
        <v>2</v>
      </c>
      <c r="AN168" s="27">
        <v>2</v>
      </c>
      <c r="AO168" s="27">
        <v>2</v>
      </c>
      <c r="AP168" s="27">
        <v>2</v>
      </c>
      <c r="AQ168" s="27">
        <v>2</v>
      </c>
      <c r="AR168" s="78">
        <v>2</v>
      </c>
      <c r="AS168" s="22">
        <v>2</v>
      </c>
      <c r="AT168" s="22">
        <v>2</v>
      </c>
      <c r="AU168" s="22">
        <v>2</v>
      </c>
      <c r="AV168" s="27">
        <v>2</v>
      </c>
      <c r="AW168" s="27">
        <v>2</v>
      </c>
      <c r="AX168" s="78">
        <v>2</v>
      </c>
      <c r="AY168" s="22">
        <v>2</v>
      </c>
      <c r="AZ168" s="22">
        <v>2</v>
      </c>
      <c r="BA168" s="22">
        <v>2</v>
      </c>
      <c r="BB168" s="27">
        <v>2</v>
      </c>
    </row>
    <row r="169" s="3" customFormat="1" ht="39.95" customHeight="1" spans="1:54">
      <c r="A169" s="33">
        <v>158</v>
      </c>
      <c r="B169" s="320"/>
      <c r="C169" s="308"/>
      <c r="D169" s="308"/>
      <c r="E169" s="384"/>
      <c r="F169" s="29">
        <v>4</v>
      </c>
      <c r="G169" s="308"/>
      <c r="H169" s="308"/>
      <c r="I169" s="308"/>
      <c r="J169" s="115"/>
      <c r="K169" s="115"/>
      <c r="L169" s="386" t="s">
        <v>596</v>
      </c>
      <c r="M169" s="392" t="s">
        <v>597</v>
      </c>
      <c r="N169" s="55" t="s">
        <v>598</v>
      </c>
      <c r="O169" s="384"/>
      <c r="P169" s="23" t="s">
        <v>305</v>
      </c>
      <c r="Q169" s="394"/>
      <c r="R169" s="32" t="s">
        <v>73</v>
      </c>
      <c r="S169" s="53" t="s">
        <v>327</v>
      </c>
      <c r="T169" s="32" t="s">
        <v>25</v>
      </c>
      <c r="U169" s="280" t="s">
        <v>307</v>
      </c>
      <c r="V169" s="280" t="s">
        <v>306</v>
      </c>
      <c r="W169" s="320" t="s">
        <v>599</v>
      </c>
      <c r="X169" s="308" t="s">
        <v>600</v>
      </c>
      <c r="Y169" s="408" t="s">
        <v>420</v>
      </c>
      <c r="Z169" s="410" t="s">
        <v>601</v>
      </c>
      <c r="AA169" s="74">
        <v>0.0181</v>
      </c>
      <c r="AB169" s="32" t="s">
        <v>25</v>
      </c>
      <c r="AC169" s="115"/>
      <c r="AD169" s="115"/>
      <c r="AE169" s="115"/>
      <c r="AF169" s="115"/>
      <c r="AG169" s="415"/>
      <c r="AH169" s="415"/>
      <c r="AI169" s="90"/>
      <c r="AJ169" s="27">
        <v>1</v>
      </c>
      <c r="AK169" s="27">
        <v>1</v>
      </c>
      <c r="AL169" s="27">
        <v>1</v>
      </c>
      <c r="AM169" s="27">
        <v>1</v>
      </c>
      <c r="AN169" s="27">
        <v>1</v>
      </c>
      <c r="AO169" s="27">
        <v>1</v>
      </c>
      <c r="AP169" s="27">
        <v>1</v>
      </c>
      <c r="AQ169" s="27">
        <v>1</v>
      </c>
      <c r="AR169" s="78">
        <v>1</v>
      </c>
      <c r="AS169" s="27">
        <v>1</v>
      </c>
      <c r="AT169" s="27">
        <v>1</v>
      </c>
      <c r="AU169" s="27">
        <v>1</v>
      </c>
      <c r="AV169" s="27">
        <v>1</v>
      </c>
      <c r="AW169" s="27">
        <v>1</v>
      </c>
      <c r="AX169" s="78">
        <v>1</v>
      </c>
      <c r="AY169" s="27">
        <v>1</v>
      </c>
      <c r="AZ169" s="27">
        <v>1</v>
      </c>
      <c r="BA169" s="27">
        <v>1</v>
      </c>
      <c r="BB169" s="27">
        <v>1</v>
      </c>
    </row>
    <row r="170" s="4" customFormat="1" ht="39.95" customHeight="1" spans="1:54">
      <c r="A170" s="33">
        <v>159</v>
      </c>
      <c r="B170" s="23"/>
      <c r="C170" s="27"/>
      <c r="D170" s="27"/>
      <c r="E170" s="29"/>
      <c r="F170" s="29">
        <v>4</v>
      </c>
      <c r="G170" s="27"/>
      <c r="H170" s="27"/>
      <c r="I170" s="27"/>
      <c r="J170" s="22"/>
      <c r="K170" s="22"/>
      <c r="L170" s="53" t="s">
        <v>602</v>
      </c>
      <c r="M170" s="43" t="s">
        <v>603</v>
      </c>
      <c r="N170" s="55" t="s">
        <v>598</v>
      </c>
      <c r="O170" s="29"/>
      <c r="P170" s="23" t="s">
        <v>305</v>
      </c>
      <c r="Q170" s="62"/>
      <c r="R170" s="32" t="s">
        <v>73</v>
      </c>
      <c r="S170" s="53" t="s">
        <v>327</v>
      </c>
      <c r="T170" s="32" t="s">
        <v>25</v>
      </c>
      <c r="U170" s="32" t="s">
        <v>307</v>
      </c>
      <c r="V170" s="32" t="s">
        <v>306</v>
      </c>
      <c r="W170" s="23" t="s">
        <v>444</v>
      </c>
      <c r="X170" s="53" t="s">
        <v>604</v>
      </c>
      <c r="Y170" s="72" t="s">
        <v>25</v>
      </c>
      <c r="Z170" s="75" t="s">
        <v>605</v>
      </c>
      <c r="AA170" s="76">
        <v>0.0062</v>
      </c>
      <c r="AB170" s="32" t="s">
        <v>25</v>
      </c>
      <c r="AC170" s="22"/>
      <c r="AD170" s="22"/>
      <c r="AE170" s="22"/>
      <c r="AF170" s="22"/>
      <c r="AG170" s="70"/>
      <c r="AH170" s="70"/>
      <c r="AI170" s="84"/>
      <c r="AJ170" s="27">
        <v>1</v>
      </c>
      <c r="AK170" s="27">
        <v>1</v>
      </c>
      <c r="AL170" s="27">
        <v>1</v>
      </c>
      <c r="AM170" s="27">
        <v>1</v>
      </c>
      <c r="AN170" s="27">
        <v>1</v>
      </c>
      <c r="AO170" s="27">
        <v>1</v>
      </c>
      <c r="AP170" s="27">
        <v>1</v>
      </c>
      <c r="AQ170" s="27">
        <v>1</v>
      </c>
      <c r="AR170" s="93">
        <v>1</v>
      </c>
      <c r="AS170" s="27">
        <v>1</v>
      </c>
      <c r="AT170" s="27">
        <v>1</v>
      </c>
      <c r="AU170" s="27">
        <v>1</v>
      </c>
      <c r="AV170" s="27">
        <v>1</v>
      </c>
      <c r="AW170" s="27">
        <v>1</v>
      </c>
      <c r="AX170" s="93">
        <v>1</v>
      </c>
      <c r="AY170" s="27">
        <v>1</v>
      </c>
      <c r="AZ170" s="27">
        <v>1</v>
      </c>
      <c r="BA170" s="27">
        <v>1</v>
      </c>
      <c r="BB170" s="27">
        <v>1</v>
      </c>
    </row>
    <row r="171" s="4" customFormat="1" ht="39.95" customHeight="1" spans="1:54">
      <c r="A171" s="33">
        <v>160</v>
      </c>
      <c r="B171" s="23"/>
      <c r="C171" s="27"/>
      <c r="D171" s="27"/>
      <c r="E171" s="29"/>
      <c r="F171" s="29">
        <v>4</v>
      </c>
      <c r="G171" s="27"/>
      <c r="H171" s="27"/>
      <c r="I171" s="27"/>
      <c r="J171" s="22"/>
      <c r="K171" s="22"/>
      <c r="L171" s="53" t="s">
        <v>606</v>
      </c>
      <c r="M171" s="43" t="s">
        <v>607</v>
      </c>
      <c r="N171" s="55" t="s">
        <v>598</v>
      </c>
      <c r="O171" s="29"/>
      <c r="P171" s="23" t="s">
        <v>305</v>
      </c>
      <c r="Q171" s="62"/>
      <c r="R171" s="32" t="s">
        <v>73</v>
      </c>
      <c r="S171" s="53" t="s">
        <v>327</v>
      </c>
      <c r="T171" s="32" t="s">
        <v>25</v>
      </c>
      <c r="U171" s="32" t="s">
        <v>307</v>
      </c>
      <c r="V171" s="32" t="s">
        <v>306</v>
      </c>
      <c r="W171" s="23" t="s">
        <v>444</v>
      </c>
      <c r="X171" s="53" t="s">
        <v>499</v>
      </c>
      <c r="Y171" s="72" t="s">
        <v>25</v>
      </c>
      <c r="Z171" s="75" t="s">
        <v>608</v>
      </c>
      <c r="AA171" s="76">
        <v>0.0076</v>
      </c>
      <c r="AB171" s="32" t="s">
        <v>25</v>
      </c>
      <c r="AC171" s="22"/>
      <c r="AD171" s="22"/>
      <c r="AE171" s="22"/>
      <c r="AF171" s="22"/>
      <c r="AG171" s="70"/>
      <c r="AH171" s="70"/>
      <c r="AI171" s="84"/>
      <c r="AJ171" s="27">
        <v>1</v>
      </c>
      <c r="AK171" s="27">
        <v>1</v>
      </c>
      <c r="AL171" s="27">
        <v>1</v>
      </c>
      <c r="AM171" s="27">
        <v>1</v>
      </c>
      <c r="AN171" s="27">
        <v>1</v>
      </c>
      <c r="AO171" s="27">
        <v>1</v>
      </c>
      <c r="AP171" s="27">
        <v>1</v>
      </c>
      <c r="AQ171" s="27">
        <v>1</v>
      </c>
      <c r="AR171" s="93">
        <v>1</v>
      </c>
      <c r="AS171" s="27">
        <v>1</v>
      </c>
      <c r="AT171" s="27">
        <v>1</v>
      </c>
      <c r="AU171" s="27">
        <v>1</v>
      </c>
      <c r="AV171" s="27">
        <v>1</v>
      </c>
      <c r="AW171" s="27">
        <v>1</v>
      </c>
      <c r="AX171" s="93">
        <v>1</v>
      </c>
      <c r="AY171" s="27">
        <v>1</v>
      </c>
      <c r="AZ171" s="27">
        <v>1</v>
      </c>
      <c r="BA171" s="27">
        <v>1</v>
      </c>
      <c r="BB171" s="27">
        <v>1</v>
      </c>
    </row>
    <row r="172" ht="39.95" customHeight="1" spans="1:54">
      <c r="A172" s="33">
        <v>161</v>
      </c>
      <c r="B172" s="23"/>
      <c r="C172" s="27"/>
      <c r="D172" s="27"/>
      <c r="E172" s="29"/>
      <c r="F172" s="29">
        <v>4</v>
      </c>
      <c r="G172" s="27"/>
      <c r="H172" s="27"/>
      <c r="I172" s="27"/>
      <c r="J172" s="22"/>
      <c r="K172" s="22"/>
      <c r="L172" s="53" t="s">
        <v>609</v>
      </c>
      <c r="M172" s="43" t="s">
        <v>610</v>
      </c>
      <c r="N172" s="52" t="s">
        <v>477</v>
      </c>
      <c r="O172" s="29"/>
      <c r="P172" s="23" t="s">
        <v>305</v>
      </c>
      <c r="Q172" s="62"/>
      <c r="R172" s="32" t="s">
        <v>73</v>
      </c>
      <c r="S172" s="53" t="s">
        <v>327</v>
      </c>
      <c r="T172" s="32" t="s">
        <v>25</v>
      </c>
      <c r="U172" s="32" t="s">
        <v>307</v>
      </c>
      <c r="V172" s="32" t="s">
        <v>306</v>
      </c>
      <c r="W172" s="23" t="s">
        <v>611</v>
      </c>
      <c r="X172" s="27" t="s">
        <v>612</v>
      </c>
      <c r="Y172" s="72" t="s">
        <v>613</v>
      </c>
      <c r="Z172" s="73" t="s">
        <v>614</v>
      </c>
      <c r="AA172" s="74">
        <v>0.14</v>
      </c>
      <c r="AB172" s="32" t="s">
        <v>25</v>
      </c>
      <c r="AC172" s="22"/>
      <c r="AD172" s="22"/>
      <c r="AE172" s="22"/>
      <c r="AF172" s="22"/>
      <c r="AG172" s="70"/>
      <c r="AH172" s="70"/>
      <c r="AI172" s="84"/>
      <c r="AJ172" s="27">
        <v>1</v>
      </c>
      <c r="AK172" s="22">
        <v>1</v>
      </c>
      <c r="AL172" s="22">
        <v>1</v>
      </c>
      <c r="AM172" s="27">
        <v>1</v>
      </c>
      <c r="AN172" s="27">
        <v>1</v>
      </c>
      <c r="AO172" s="27">
        <v>1</v>
      </c>
      <c r="AP172" s="27">
        <v>1</v>
      </c>
      <c r="AQ172" s="27">
        <v>1</v>
      </c>
      <c r="AR172" s="78">
        <v>1</v>
      </c>
      <c r="AS172" s="22">
        <v>1</v>
      </c>
      <c r="AT172" s="22">
        <v>1</v>
      </c>
      <c r="AU172" s="22">
        <v>1</v>
      </c>
      <c r="AV172" s="27">
        <v>1</v>
      </c>
      <c r="AW172" s="27">
        <v>1</v>
      </c>
      <c r="AX172" s="78">
        <v>1</v>
      </c>
      <c r="AY172" s="22">
        <v>1</v>
      </c>
      <c r="AZ172" s="22">
        <v>1</v>
      </c>
      <c r="BA172" s="22">
        <v>1</v>
      </c>
      <c r="BB172" s="27">
        <v>1</v>
      </c>
    </row>
    <row r="173" ht="39.95" customHeight="1" spans="1:54">
      <c r="A173" s="33">
        <v>162</v>
      </c>
      <c r="B173" s="23"/>
      <c r="C173" s="27"/>
      <c r="D173" s="27"/>
      <c r="E173" s="29">
        <v>3</v>
      </c>
      <c r="F173" s="29"/>
      <c r="G173" s="27"/>
      <c r="H173" s="27"/>
      <c r="I173" s="27"/>
      <c r="J173" s="22"/>
      <c r="K173" s="22"/>
      <c r="L173" s="53" t="s">
        <v>615</v>
      </c>
      <c r="M173" s="43" t="s">
        <v>616</v>
      </c>
      <c r="N173" s="393" t="s">
        <v>617</v>
      </c>
      <c r="O173" s="29"/>
      <c r="P173" s="23" t="s">
        <v>305</v>
      </c>
      <c r="Q173" s="62"/>
      <c r="R173" s="32" t="s">
        <v>73</v>
      </c>
      <c r="S173" s="53" t="s">
        <v>615</v>
      </c>
      <c r="T173" s="32" t="s">
        <v>73</v>
      </c>
      <c r="U173" s="32" t="s">
        <v>306</v>
      </c>
      <c r="V173" s="280" t="s">
        <v>307</v>
      </c>
      <c r="W173" s="23" t="s">
        <v>328</v>
      </c>
      <c r="X173" s="53" t="s">
        <v>309</v>
      </c>
      <c r="Y173" s="72" t="s">
        <v>25</v>
      </c>
      <c r="Z173" s="72" t="s">
        <v>25</v>
      </c>
      <c r="AA173" s="411">
        <v>1.6482</v>
      </c>
      <c r="AB173" s="22" t="s">
        <v>555</v>
      </c>
      <c r="AC173" s="22"/>
      <c r="AD173" s="22"/>
      <c r="AE173" s="22"/>
      <c r="AF173" s="22"/>
      <c r="AG173" s="70"/>
      <c r="AH173" s="70"/>
      <c r="AI173" s="84"/>
      <c r="AJ173" s="27">
        <v>1</v>
      </c>
      <c r="AK173" s="22">
        <v>1</v>
      </c>
      <c r="AL173" s="22">
        <v>1</v>
      </c>
      <c r="AM173" s="27">
        <v>1</v>
      </c>
      <c r="AN173" s="27">
        <v>1</v>
      </c>
      <c r="AO173" s="27">
        <v>1</v>
      </c>
      <c r="AP173" s="27">
        <v>1</v>
      </c>
      <c r="AQ173" s="27">
        <v>1</v>
      </c>
      <c r="AR173" s="78">
        <v>1</v>
      </c>
      <c r="AS173" s="22">
        <v>1</v>
      </c>
      <c r="AT173" s="22">
        <v>1</v>
      </c>
      <c r="AU173" s="22">
        <v>1</v>
      </c>
      <c r="AV173" s="27">
        <v>1</v>
      </c>
      <c r="AW173" s="27">
        <v>1</v>
      </c>
      <c r="AX173" s="78">
        <v>1</v>
      </c>
      <c r="AY173" s="22">
        <v>1</v>
      </c>
      <c r="AZ173" s="22">
        <v>1</v>
      </c>
      <c r="BA173" s="22">
        <v>1</v>
      </c>
      <c r="BB173" s="27">
        <v>1</v>
      </c>
    </row>
    <row r="174" ht="39.95" customHeight="1" spans="1:54">
      <c r="A174" s="33">
        <v>163</v>
      </c>
      <c r="B174" s="23"/>
      <c r="C174" s="27"/>
      <c r="D174" s="27"/>
      <c r="E174" s="29">
        <v>3</v>
      </c>
      <c r="F174" s="29"/>
      <c r="G174" s="27"/>
      <c r="H174" s="27"/>
      <c r="I174" s="27"/>
      <c r="J174" s="22"/>
      <c r="K174" s="22"/>
      <c r="L174" s="53" t="s">
        <v>618</v>
      </c>
      <c r="M174" s="43" t="s">
        <v>619</v>
      </c>
      <c r="N174" s="393" t="s">
        <v>617</v>
      </c>
      <c r="O174" s="29"/>
      <c r="P174" s="23" t="s">
        <v>305</v>
      </c>
      <c r="Q174" s="62"/>
      <c r="R174" s="32" t="s">
        <v>73</v>
      </c>
      <c r="S174" s="53" t="s">
        <v>618</v>
      </c>
      <c r="T174" s="32" t="s">
        <v>73</v>
      </c>
      <c r="U174" s="32" t="s">
        <v>306</v>
      </c>
      <c r="V174" s="32" t="s">
        <v>307</v>
      </c>
      <c r="W174" s="23" t="s">
        <v>328</v>
      </c>
      <c r="X174" s="53" t="s">
        <v>309</v>
      </c>
      <c r="Y174" s="72" t="s">
        <v>25</v>
      </c>
      <c r="Z174" s="72" t="s">
        <v>25</v>
      </c>
      <c r="AA174" s="411">
        <v>1.5218</v>
      </c>
      <c r="AB174" s="22" t="s">
        <v>555</v>
      </c>
      <c r="AC174" s="22"/>
      <c r="AD174" s="22"/>
      <c r="AE174" s="22"/>
      <c r="AF174" s="22"/>
      <c r="AG174" s="70"/>
      <c r="AH174" s="70"/>
      <c r="AI174" s="84"/>
      <c r="AJ174" s="27">
        <v>1</v>
      </c>
      <c r="AK174" s="22">
        <v>1</v>
      </c>
      <c r="AL174" s="22">
        <v>1</v>
      </c>
      <c r="AM174" s="27">
        <v>1</v>
      </c>
      <c r="AN174" s="27">
        <v>1</v>
      </c>
      <c r="AO174" s="27">
        <v>1</v>
      </c>
      <c r="AP174" s="27">
        <v>1</v>
      </c>
      <c r="AQ174" s="27">
        <v>1</v>
      </c>
      <c r="AR174" s="78">
        <v>1</v>
      </c>
      <c r="AS174" s="22">
        <v>1</v>
      </c>
      <c r="AT174" s="22">
        <v>1</v>
      </c>
      <c r="AU174" s="22">
        <v>1</v>
      </c>
      <c r="AV174" s="27">
        <v>1</v>
      </c>
      <c r="AW174" s="27">
        <v>1</v>
      </c>
      <c r="AX174" s="78">
        <v>1</v>
      </c>
      <c r="AY174" s="22">
        <v>1</v>
      </c>
      <c r="AZ174" s="22">
        <v>1</v>
      </c>
      <c r="BA174" s="22">
        <v>1</v>
      </c>
      <c r="BB174" s="27">
        <v>1</v>
      </c>
    </row>
    <row r="175" s="245" customFormat="1" ht="39.95" customHeight="1" spans="1:54">
      <c r="A175" s="282">
        <v>164</v>
      </c>
      <c r="B175" s="287"/>
      <c r="C175" s="263"/>
      <c r="D175" s="263"/>
      <c r="E175" s="286">
        <v>3</v>
      </c>
      <c r="F175" s="286"/>
      <c r="G175" s="263"/>
      <c r="H175" s="263"/>
      <c r="I175" s="263"/>
      <c r="J175" s="309"/>
      <c r="K175" s="309"/>
      <c r="L175" s="387" t="s">
        <v>620</v>
      </c>
      <c r="M175" s="284" t="s">
        <v>621</v>
      </c>
      <c r="N175" s="390" t="s">
        <v>477</v>
      </c>
      <c r="O175" s="286"/>
      <c r="P175" s="287" t="s">
        <v>305</v>
      </c>
      <c r="Q175" s="395"/>
      <c r="R175" s="300" t="s">
        <v>73</v>
      </c>
      <c r="S175" s="387" t="s">
        <v>327</v>
      </c>
      <c r="T175" s="300" t="s">
        <v>25</v>
      </c>
      <c r="U175" s="300" t="s">
        <v>307</v>
      </c>
      <c r="V175" s="300" t="s">
        <v>306</v>
      </c>
      <c r="W175" s="287" t="s">
        <v>480</v>
      </c>
      <c r="X175" s="263" t="s">
        <v>622</v>
      </c>
      <c r="Y175" s="400" t="s">
        <v>343</v>
      </c>
      <c r="Z175" s="406" t="s">
        <v>623</v>
      </c>
      <c r="AA175" s="404">
        <v>0.133</v>
      </c>
      <c r="AB175" s="309" t="s">
        <v>555</v>
      </c>
      <c r="AC175" s="309"/>
      <c r="AD175" s="309"/>
      <c r="AE175" s="309"/>
      <c r="AF175" s="309"/>
      <c r="AG175" s="416"/>
      <c r="AH175" s="416"/>
      <c r="AI175" s="417"/>
      <c r="AJ175" s="263">
        <v>1</v>
      </c>
      <c r="AK175" s="309">
        <v>1</v>
      </c>
      <c r="AL175" s="309">
        <v>1</v>
      </c>
      <c r="AM175" s="263">
        <v>1</v>
      </c>
      <c r="AN175" s="263">
        <v>1</v>
      </c>
      <c r="AO175" s="263">
        <v>1</v>
      </c>
      <c r="AP175" s="263">
        <v>1</v>
      </c>
      <c r="AQ175" s="263">
        <v>1</v>
      </c>
      <c r="AR175" s="343">
        <v>1</v>
      </c>
      <c r="AS175" s="309">
        <v>1</v>
      </c>
      <c r="AT175" s="309">
        <v>1</v>
      </c>
      <c r="AU175" s="309">
        <v>1</v>
      </c>
      <c r="AV175" s="263">
        <v>1</v>
      </c>
      <c r="AW175" s="263">
        <v>1</v>
      </c>
      <c r="AX175" s="343">
        <v>1</v>
      </c>
      <c r="AY175" s="309">
        <v>1</v>
      </c>
      <c r="AZ175" s="309">
        <v>1</v>
      </c>
      <c r="BA175" s="309">
        <v>1</v>
      </c>
      <c r="BB175" s="263">
        <v>1</v>
      </c>
    </row>
    <row r="176" s="10" customFormat="1" ht="39.95" customHeight="1" spans="1:54">
      <c r="A176" s="56">
        <v>164</v>
      </c>
      <c r="B176" s="45"/>
      <c r="C176" s="28"/>
      <c r="D176" s="28"/>
      <c r="E176" s="100">
        <v>3</v>
      </c>
      <c r="F176" s="100"/>
      <c r="G176" s="28"/>
      <c r="H176" s="28"/>
      <c r="I176" s="28"/>
      <c r="J176" s="39"/>
      <c r="K176" s="39"/>
      <c r="L176" s="65" t="s">
        <v>624</v>
      </c>
      <c r="M176" s="37" t="s">
        <v>621</v>
      </c>
      <c r="N176" s="389" t="s">
        <v>247</v>
      </c>
      <c r="O176" s="100"/>
      <c r="P176" s="45" t="s">
        <v>305</v>
      </c>
      <c r="Q176" s="396"/>
      <c r="R176" s="60" t="s">
        <v>73</v>
      </c>
      <c r="S176" s="65" t="s">
        <v>327</v>
      </c>
      <c r="T176" s="60" t="s">
        <v>25</v>
      </c>
      <c r="U176" s="32" t="s">
        <v>306</v>
      </c>
      <c r="V176" s="32" t="s">
        <v>307</v>
      </c>
      <c r="W176" s="45" t="s">
        <v>480</v>
      </c>
      <c r="X176" s="28" t="s">
        <v>622</v>
      </c>
      <c r="Y176" s="402" t="s">
        <v>343</v>
      </c>
      <c r="Z176" s="412" t="s">
        <v>623</v>
      </c>
      <c r="AA176" s="405">
        <v>0.133</v>
      </c>
      <c r="AB176" s="39" t="s">
        <v>555</v>
      </c>
      <c r="AC176" s="39"/>
      <c r="AD176" s="39"/>
      <c r="AE176" s="39"/>
      <c r="AF176" s="39"/>
      <c r="AG176" s="91"/>
      <c r="AH176" s="91"/>
      <c r="AI176" s="418"/>
      <c r="AJ176" s="28">
        <v>1</v>
      </c>
      <c r="AK176" s="39">
        <v>1</v>
      </c>
      <c r="AL176" s="39">
        <v>1</v>
      </c>
      <c r="AM176" s="28">
        <v>1</v>
      </c>
      <c r="AN176" s="28">
        <v>1</v>
      </c>
      <c r="AO176" s="28">
        <v>1</v>
      </c>
      <c r="AP176" s="28">
        <v>1</v>
      </c>
      <c r="AQ176" s="28">
        <v>1</v>
      </c>
      <c r="AR176" s="92">
        <v>1</v>
      </c>
      <c r="AS176" s="39">
        <v>1</v>
      </c>
      <c r="AT176" s="39">
        <v>1</v>
      </c>
      <c r="AU176" s="39">
        <v>1</v>
      </c>
      <c r="AV176" s="28">
        <v>1</v>
      </c>
      <c r="AW176" s="28">
        <v>1</v>
      </c>
      <c r="AX176" s="92">
        <v>1</v>
      </c>
      <c r="AY176" s="39">
        <v>1</v>
      </c>
      <c r="AZ176" s="39">
        <v>1</v>
      </c>
      <c r="BA176" s="39">
        <v>1</v>
      </c>
      <c r="BB176" s="28">
        <v>1</v>
      </c>
    </row>
    <row r="177" s="360" customFormat="1" ht="39.95" customHeight="1" spans="1:54">
      <c r="A177" s="282">
        <v>165</v>
      </c>
      <c r="B177" s="287"/>
      <c r="C177" s="263"/>
      <c r="D177" s="263"/>
      <c r="E177" s="286">
        <v>3</v>
      </c>
      <c r="F177" s="286"/>
      <c r="G177" s="263"/>
      <c r="H177" s="263"/>
      <c r="I177" s="263"/>
      <c r="J177" s="309"/>
      <c r="K177" s="309"/>
      <c r="L177" s="387" t="s">
        <v>625</v>
      </c>
      <c r="M177" s="284" t="s">
        <v>238</v>
      </c>
      <c r="N177" s="390" t="s">
        <v>568</v>
      </c>
      <c r="O177" s="286"/>
      <c r="P177" s="287" t="s">
        <v>305</v>
      </c>
      <c r="Q177" s="395"/>
      <c r="R177" s="300" t="s">
        <v>81</v>
      </c>
      <c r="S177" s="387" t="s">
        <v>625</v>
      </c>
      <c r="T177" s="300" t="s">
        <v>73</v>
      </c>
      <c r="U177" s="300" t="s">
        <v>306</v>
      </c>
      <c r="V177" s="300" t="s">
        <v>307</v>
      </c>
      <c r="W177" s="287" t="s">
        <v>328</v>
      </c>
      <c r="X177" s="387" t="s">
        <v>309</v>
      </c>
      <c r="Y177" s="400" t="s">
        <v>25</v>
      </c>
      <c r="Z177" s="400" t="s">
        <v>25</v>
      </c>
      <c r="AA177" s="404">
        <f>AA178+AA179*AJ179+AA181*AJ181+AA183+AA184</f>
        <v>1.202</v>
      </c>
      <c r="AB177" s="309" t="s">
        <v>555</v>
      </c>
      <c r="AC177" s="309"/>
      <c r="AD177" s="309"/>
      <c r="AE177" s="309"/>
      <c r="AF177" s="309"/>
      <c r="AG177" s="416"/>
      <c r="AH177" s="416"/>
      <c r="AI177" s="417"/>
      <c r="AJ177" s="263">
        <v>1</v>
      </c>
      <c r="AK177" s="309">
        <v>1</v>
      </c>
      <c r="AL177" s="309">
        <v>1</v>
      </c>
      <c r="AM177" s="263">
        <v>1</v>
      </c>
      <c r="AN177" s="263">
        <v>1</v>
      </c>
      <c r="AO177" s="263">
        <v>1</v>
      </c>
      <c r="AP177" s="263">
        <v>1</v>
      </c>
      <c r="AQ177" s="263">
        <v>1</v>
      </c>
      <c r="AR177" s="420">
        <v>1</v>
      </c>
      <c r="AS177" s="309">
        <v>1</v>
      </c>
      <c r="AT177" s="309">
        <v>1</v>
      </c>
      <c r="AU177" s="309">
        <v>1</v>
      </c>
      <c r="AV177" s="263">
        <v>1</v>
      </c>
      <c r="AW177" s="263">
        <v>1</v>
      </c>
      <c r="AX177" s="420">
        <v>1</v>
      </c>
      <c r="AY177" s="309">
        <v>1</v>
      </c>
      <c r="AZ177" s="309">
        <v>1</v>
      </c>
      <c r="BA177" s="309">
        <v>1</v>
      </c>
      <c r="BB177" s="263">
        <v>1</v>
      </c>
    </row>
    <row r="178" s="357" customFormat="1" ht="62" customHeight="1" spans="1:54">
      <c r="A178" s="56">
        <v>165</v>
      </c>
      <c r="B178" s="45"/>
      <c r="C178" s="28"/>
      <c r="D178" s="28"/>
      <c r="E178" s="100">
        <v>3</v>
      </c>
      <c r="F178" s="100"/>
      <c r="G178" s="28"/>
      <c r="H178" s="28"/>
      <c r="I178" s="28"/>
      <c r="J178" s="39"/>
      <c r="K178" s="39"/>
      <c r="L178" s="65" t="s">
        <v>237</v>
      </c>
      <c r="M178" s="37" t="s">
        <v>238</v>
      </c>
      <c r="N178" s="389" t="s">
        <v>626</v>
      </c>
      <c r="O178" s="100"/>
      <c r="P178" s="45" t="s">
        <v>305</v>
      </c>
      <c r="Q178" s="396"/>
      <c r="R178" s="60" t="s">
        <v>81</v>
      </c>
      <c r="S178" s="65"/>
      <c r="T178" s="60" t="s">
        <v>73</v>
      </c>
      <c r="U178" s="60" t="s">
        <v>306</v>
      </c>
      <c r="V178" s="60" t="s">
        <v>307</v>
      </c>
      <c r="W178" s="45" t="s">
        <v>328</v>
      </c>
      <c r="X178" s="65" t="s">
        <v>309</v>
      </c>
      <c r="Y178" s="402" t="s">
        <v>25</v>
      </c>
      <c r="Z178" s="402" t="s">
        <v>25</v>
      </c>
      <c r="AA178" s="405">
        <f>AA179+AA181*AJ181+AA183*AJ183+AA184+AA185</f>
        <v>0.627</v>
      </c>
      <c r="AB178" s="39" t="s">
        <v>555</v>
      </c>
      <c r="AC178" s="39"/>
      <c r="AD178" s="39"/>
      <c r="AE178" s="39"/>
      <c r="AF178" s="39"/>
      <c r="AG178" s="91"/>
      <c r="AH178" s="91"/>
      <c r="AI178" s="418"/>
      <c r="AJ178" s="28">
        <v>1</v>
      </c>
      <c r="AK178" s="39">
        <v>1</v>
      </c>
      <c r="AL178" s="39">
        <v>1</v>
      </c>
      <c r="AM178" s="28">
        <v>1</v>
      </c>
      <c r="AN178" s="28">
        <v>1</v>
      </c>
      <c r="AO178" s="28">
        <v>1</v>
      </c>
      <c r="AP178" s="28">
        <v>1</v>
      </c>
      <c r="AQ178" s="28">
        <v>1</v>
      </c>
      <c r="AR178" s="421">
        <v>1</v>
      </c>
      <c r="AS178" s="39">
        <v>1</v>
      </c>
      <c r="AT178" s="39">
        <v>1</v>
      </c>
      <c r="AU178" s="39">
        <v>1</v>
      </c>
      <c r="AV178" s="28">
        <v>1</v>
      </c>
      <c r="AW178" s="28">
        <v>1</v>
      </c>
      <c r="AX178" s="421">
        <v>1</v>
      </c>
      <c r="AY178" s="39">
        <v>1</v>
      </c>
      <c r="AZ178" s="39">
        <v>1</v>
      </c>
      <c r="BA178" s="39">
        <v>1</v>
      </c>
      <c r="BB178" s="28">
        <v>1</v>
      </c>
    </row>
    <row r="179" ht="39.95" customHeight="1" spans="1:54">
      <c r="A179" s="33">
        <v>166</v>
      </c>
      <c r="B179" s="23"/>
      <c r="C179" s="27"/>
      <c r="D179" s="27"/>
      <c r="E179" s="29"/>
      <c r="F179" s="29">
        <v>4</v>
      </c>
      <c r="G179" s="27"/>
      <c r="H179" s="27"/>
      <c r="I179" s="27"/>
      <c r="J179" s="22"/>
      <c r="K179" s="22"/>
      <c r="L179" s="53" t="s">
        <v>627</v>
      </c>
      <c r="M179" s="43" t="s">
        <v>628</v>
      </c>
      <c r="N179" s="52" t="s">
        <v>477</v>
      </c>
      <c r="O179" s="29"/>
      <c r="P179" s="23" t="s">
        <v>305</v>
      </c>
      <c r="Q179" s="62"/>
      <c r="R179" s="32" t="s">
        <v>73</v>
      </c>
      <c r="S179" s="53" t="s">
        <v>327</v>
      </c>
      <c r="T179" s="32" t="s">
        <v>25</v>
      </c>
      <c r="U179" s="32" t="s">
        <v>307</v>
      </c>
      <c r="V179" s="32" t="s">
        <v>306</v>
      </c>
      <c r="W179" s="23" t="s">
        <v>480</v>
      </c>
      <c r="X179" s="27" t="s">
        <v>584</v>
      </c>
      <c r="Y179" s="72" t="s">
        <v>504</v>
      </c>
      <c r="Z179" s="73" t="s">
        <v>629</v>
      </c>
      <c r="AA179" s="74">
        <v>0.343</v>
      </c>
      <c r="AB179" s="32" t="s">
        <v>25</v>
      </c>
      <c r="AC179" s="22"/>
      <c r="AD179" s="22"/>
      <c r="AE179" s="22"/>
      <c r="AF179" s="22"/>
      <c r="AG179" s="70"/>
      <c r="AH179" s="70"/>
      <c r="AI179" s="84"/>
      <c r="AJ179" s="27">
        <v>1</v>
      </c>
      <c r="AK179" s="22">
        <v>1</v>
      </c>
      <c r="AL179" s="22">
        <v>1</v>
      </c>
      <c r="AM179" s="27">
        <v>1</v>
      </c>
      <c r="AN179" s="27">
        <v>1</v>
      </c>
      <c r="AO179" s="27">
        <v>1</v>
      </c>
      <c r="AP179" s="27">
        <v>1</v>
      </c>
      <c r="AQ179" s="27">
        <v>1</v>
      </c>
      <c r="AR179" s="78">
        <v>1</v>
      </c>
      <c r="AS179" s="22">
        <v>1</v>
      </c>
      <c r="AT179" s="22">
        <v>1</v>
      </c>
      <c r="AU179" s="22">
        <v>1</v>
      </c>
      <c r="AV179" s="27">
        <v>1</v>
      </c>
      <c r="AW179" s="27">
        <v>1</v>
      </c>
      <c r="AX179" s="78">
        <v>1</v>
      </c>
      <c r="AY179" s="22">
        <v>1</v>
      </c>
      <c r="AZ179" s="22">
        <v>1</v>
      </c>
      <c r="BA179" s="22">
        <v>1</v>
      </c>
      <c r="BB179" s="27">
        <v>1</v>
      </c>
    </row>
    <row r="180" s="245" customFormat="1" ht="39.95" customHeight="1" spans="1:54">
      <c r="A180" s="282">
        <v>167</v>
      </c>
      <c r="B180" s="287"/>
      <c r="C180" s="263"/>
      <c r="D180" s="263"/>
      <c r="E180" s="286"/>
      <c r="F180" s="286">
        <v>4</v>
      </c>
      <c r="G180" s="263"/>
      <c r="H180" s="263"/>
      <c r="I180" s="263"/>
      <c r="J180" s="309"/>
      <c r="K180" s="309"/>
      <c r="L180" s="387" t="s">
        <v>630</v>
      </c>
      <c r="M180" s="284" t="s">
        <v>631</v>
      </c>
      <c r="N180" s="390" t="s">
        <v>477</v>
      </c>
      <c r="O180" s="286"/>
      <c r="P180" s="287" t="s">
        <v>305</v>
      </c>
      <c r="Q180" s="395"/>
      <c r="R180" s="300" t="s">
        <v>73</v>
      </c>
      <c r="S180" s="387" t="s">
        <v>327</v>
      </c>
      <c r="T180" s="300" t="s">
        <v>25</v>
      </c>
      <c r="U180" s="300" t="s">
        <v>307</v>
      </c>
      <c r="V180" s="300" t="s">
        <v>306</v>
      </c>
      <c r="W180" s="287" t="s">
        <v>492</v>
      </c>
      <c r="X180" s="263" t="s">
        <v>632</v>
      </c>
      <c r="Y180" s="400" t="s">
        <v>494</v>
      </c>
      <c r="Z180" s="406" t="s">
        <v>633</v>
      </c>
      <c r="AA180" s="404">
        <v>0.101</v>
      </c>
      <c r="AB180" s="300" t="s">
        <v>25</v>
      </c>
      <c r="AC180" s="309"/>
      <c r="AD180" s="309"/>
      <c r="AE180" s="309"/>
      <c r="AF180" s="309"/>
      <c r="AG180" s="416"/>
      <c r="AH180" s="416"/>
      <c r="AI180" s="417"/>
      <c r="AJ180" s="263">
        <v>2</v>
      </c>
      <c r="AK180" s="309">
        <v>2</v>
      </c>
      <c r="AL180" s="309">
        <v>2</v>
      </c>
      <c r="AM180" s="263">
        <v>1</v>
      </c>
      <c r="AN180" s="263">
        <v>1</v>
      </c>
      <c r="AO180" s="263">
        <v>1</v>
      </c>
      <c r="AP180" s="263">
        <v>1</v>
      </c>
      <c r="AQ180" s="263">
        <v>1</v>
      </c>
      <c r="AR180" s="343">
        <v>1</v>
      </c>
      <c r="AS180" s="309">
        <v>2</v>
      </c>
      <c r="AT180" s="309">
        <v>2</v>
      </c>
      <c r="AU180" s="309">
        <v>2</v>
      </c>
      <c r="AV180" s="263">
        <v>1</v>
      </c>
      <c r="AW180" s="263">
        <v>1</v>
      </c>
      <c r="AX180" s="343">
        <v>1</v>
      </c>
      <c r="AY180" s="309">
        <v>2</v>
      </c>
      <c r="AZ180" s="309">
        <v>2</v>
      </c>
      <c r="BA180" s="309">
        <v>2</v>
      </c>
      <c r="BB180" s="263">
        <v>2</v>
      </c>
    </row>
    <row r="181" ht="39.95" customHeight="1" spans="1:54">
      <c r="A181" s="56">
        <v>167</v>
      </c>
      <c r="B181" s="45"/>
      <c r="C181" s="28"/>
      <c r="D181" s="28"/>
      <c r="E181" s="100"/>
      <c r="F181" s="100">
        <v>4</v>
      </c>
      <c r="G181" s="28"/>
      <c r="H181" s="28"/>
      <c r="I181" s="28"/>
      <c r="J181" s="39"/>
      <c r="K181" s="39"/>
      <c r="L181" s="65" t="s">
        <v>239</v>
      </c>
      <c r="M181" s="37" t="s">
        <v>240</v>
      </c>
      <c r="N181" s="389" t="s">
        <v>477</v>
      </c>
      <c r="O181" s="100"/>
      <c r="P181" s="45" t="s">
        <v>305</v>
      </c>
      <c r="Q181" s="396"/>
      <c r="R181" s="60" t="s">
        <v>73</v>
      </c>
      <c r="S181" s="65" t="s">
        <v>327</v>
      </c>
      <c r="T181" s="60" t="s">
        <v>25</v>
      </c>
      <c r="U181" s="60" t="s">
        <v>307</v>
      </c>
      <c r="V181" s="60" t="s">
        <v>306</v>
      </c>
      <c r="W181" s="45" t="s">
        <v>492</v>
      </c>
      <c r="X181" s="28" t="s">
        <v>588</v>
      </c>
      <c r="Y181" s="402" t="s">
        <v>494</v>
      </c>
      <c r="Z181" s="412" t="s">
        <v>634</v>
      </c>
      <c r="AA181" s="405">
        <v>0.086</v>
      </c>
      <c r="AB181" s="60" t="s">
        <v>25</v>
      </c>
      <c r="AC181" s="39"/>
      <c r="AD181" s="39"/>
      <c r="AE181" s="39"/>
      <c r="AF181" s="39"/>
      <c r="AG181" s="91"/>
      <c r="AH181" s="91"/>
      <c r="AI181" s="418"/>
      <c r="AJ181" s="28">
        <v>2</v>
      </c>
      <c r="AK181" s="39">
        <v>2</v>
      </c>
      <c r="AL181" s="39">
        <v>2</v>
      </c>
      <c r="AM181" s="28">
        <v>1</v>
      </c>
      <c r="AN181" s="28">
        <v>1</v>
      </c>
      <c r="AO181" s="28">
        <v>1</v>
      </c>
      <c r="AP181" s="28">
        <v>1</v>
      </c>
      <c r="AQ181" s="28">
        <v>1</v>
      </c>
      <c r="AR181" s="92">
        <v>1</v>
      </c>
      <c r="AS181" s="39">
        <v>2</v>
      </c>
      <c r="AT181" s="39">
        <v>2</v>
      </c>
      <c r="AU181" s="39">
        <v>2</v>
      </c>
      <c r="AV181" s="28">
        <v>1</v>
      </c>
      <c r="AW181" s="28">
        <v>1</v>
      </c>
      <c r="AX181" s="92">
        <v>1</v>
      </c>
      <c r="AY181" s="39">
        <v>2</v>
      </c>
      <c r="AZ181" s="39">
        <v>2</v>
      </c>
      <c r="BA181" s="39">
        <v>2</v>
      </c>
      <c r="BB181" s="28">
        <v>2</v>
      </c>
    </row>
    <row r="182" s="245" customFormat="1" ht="39.95" customHeight="1" spans="1:54">
      <c r="A182" s="282">
        <v>168</v>
      </c>
      <c r="B182" s="287"/>
      <c r="C182" s="263"/>
      <c r="D182" s="263"/>
      <c r="E182" s="286"/>
      <c r="F182" s="286">
        <v>4</v>
      </c>
      <c r="G182" s="263"/>
      <c r="H182" s="263"/>
      <c r="I182" s="263"/>
      <c r="J182" s="309"/>
      <c r="K182" s="309"/>
      <c r="L182" s="387" t="s">
        <v>586</v>
      </c>
      <c r="M182" s="284" t="s">
        <v>587</v>
      </c>
      <c r="N182" s="390" t="s">
        <v>477</v>
      </c>
      <c r="O182" s="286"/>
      <c r="P182" s="287" t="s">
        <v>305</v>
      </c>
      <c r="Q182" s="395"/>
      <c r="R182" s="300" t="s">
        <v>73</v>
      </c>
      <c r="S182" s="387" t="s">
        <v>327</v>
      </c>
      <c r="T182" s="300" t="s">
        <v>25</v>
      </c>
      <c r="U182" s="300" t="s">
        <v>307</v>
      </c>
      <c r="V182" s="300" t="s">
        <v>306</v>
      </c>
      <c r="W182" s="287" t="s">
        <v>492</v>
      </c>
      <c r="X182" s="263" t="s">
        <v>588</v>
      </c>
      <c r="Y182" s="400" t="s">
        <v>494</v>
      </c>
      <c r="Z182" s="406" t="s">
        <v>589</v>
      </c>
      <c r="AA182" s="404">
        <v>0.0374</v>
      </c>
      <c r="AB182" s="300" t="s">
        <v>25</v>
      </c>
      <c r="AC182" s="309"/>
      <c r="AD182" s="309"/>
      <c r="AE182" s="309"/>
      <c r="AF182" s="309"/>
      <c r="AG182" s="416"/>
      <c r="AH182" s="416"/>
      <c r="AI182" s="417"/>
      <c r="AJ182" s="263">
        <v>2</v>
      </c>
      <c r="AK182" s="309">
        <v>2</v>
      </c>
      <c r="AL182" s="309">
        <v>2</v>
      </c>
      <c r="AM182" s="263">
        <v>1</v>
      </c>
      <c r="AN182" s="263">
        <v>1</v>
      </c>
      <c r="AO182" s="263">
        <v>1</v>
      </c>
      <c r="AP182" s="263">
        <v>1</v>
      </c>
      <c r="AQ182" s="263">
        <v>1</v>
      </c>
      <c r="AR182" s="343">
        <v>1</v>
      </c>
      <c r="AS182" s="309">
        <v>2</v>
      </c>
      <c r="AT182" s="309">
        <v>2</v>
      </c>
      <c r="AU182" s="309">
        <v>2</v>
      </c>
      <c r="AV182" s="263">
        <v>1</v>
      </c>
      <c r="AW182" s="263">
        <v>1</v>
      </c>
      <c r="AX182" s="343">
        <v>1</v>
      </c>
      <c r="AY182" s="309">
        <v>2</v>
      </c>
      <c r="AZ182" s="309">
        <v>2</v>
      </c>
      <c r="BA182" s="309">
        <v>2</v>
      </c>
      <c r="BB182" s="263">
        <v>2</v>
      </c>
    </row>
    <row r="183" ht="39.95" customHeight="1" spans="1:54">
      <c r="A183" s="56">
        <v>168</v>
      </c>
      <c r="B183" s="45"/>
      <c r="C183" s="28"/>
      <c r="D183" s="28"/>
      <c r="E183" s="100"/>
      <c r="F183" s="100">
        <v>4</v>
      </c>
      <c r="G183" s="28"/>
      <c r="H183" s="28"/>
      <c r="I183" s="28"/>
      <c r="J183" s="39"/>
      <c r="K183" s="39"/>
      <c r="L183" s="65" t="s">
        <v>242</v>
      </c>
      <c r="M183" s="37" t="s">
        <v>243</v>
      </c>
      <c r="N183" s="389" t="s">
        <v>635</v>
      </c>
      <c r="O183" s="100"/>
      <c r="P183" s="45" t="s">
        <v>305</v>
      </c>
      <c r="Q183" s="396"/>
      <c r="R183" s="60" t="s">
        <v>73</v>
      </c>
      <c r="S183" s="65" t="s">
        <v>327</v>
      </c>
      <c r="T183" s="60" t="s">
        <v>25</v>
      </c>
      <c r="U183" s="60" t="s">
        <v>307</v>
      </c>
      <c r="V183" s="60" t="s">
        <v>306</v>
      </c>
      <c r="W183" s="45" t="s">
        <v>492</v>
      </c>
      <c r="X183" s="65" t="s">
        <v>588</v>
      </c>
      <c r="Y183" s="65" t="s">
        <v>494</v>
      </c>
      <c r="Z183" s="65" t="s">
        <v>636</v>
      </c>
      <c r="AA183" s="413">
        <v>0.039</v>
      </c>
      <c r="AB183" s="60" t="s">
        <v>25</v>
      </c>
      <c r="AC183" s="39"/>
      <c r="AD183" s="39"/>
      <c r="AE183" s="39"/>
      <c r="AF183" s="39"/>
      <c r="AG183" s="91"/>
      <c r="AH183" s="91"/>
      <c r="AI183" s="418"/>
      <c r="AJ183" s="28">
        <v>2</v>
      </c>
      <c r="AK183" s="39">
        <v>2</v>
      </c>
      <c r="AL183" s="39">
        <v>2</v>
      </c>
      <c r="AM183" s="28">
        <v>1</v>
      </c>
      <c r="AN183" s="28">
        <v>1</v>
      </c>
      <c r="AO183" s="28">
        <v>1</v>
      </c>
      <c r="AP183" s="28">
        <v>1</v>
      </c>
      <c r="AQ183" s="28">
        <v>1</v>
      </c>
      <c r="AR183" s="92">
        <v>1</v>
      </c>
      <c r="AS183" s="39">
        <v>2</v>
      </c>
      <c r="AT183" s="39">
        <v>2</v>
      </c>
      <c r="AU183" s="39">
        <v>2</v>
      </c>
      <c r="AV183" s="28">
        <v>1</v>
      </c>
      <c r="AW183" s="28">
        <v>1</v>
      </c>
      <c r="AX183" s="92">
        <v>1</v>
      </c>
      <c r="AY183" s="39">
        <v>2</v>
      </c>
      <c r="AZ183" s="39">
        <v>2</v>
      </c>
      <c r="BA183" s="39">
        <v>2</v>
      </c>
      <c r="BB183" s="28">
        <v>2</v>
      </c>
    </row>
    <row r="184" ht="39.95" customHeight="1" spans="1:54">
      <c r="A184" s="33">
        <v>169</v>
      </c>
      <c r="B184" s="23"/>
      <c r="C184" s="27"/>
      <c r="D184" s="27"/>
      <c r="E184" s="29"/>
      <c r="F184" s="29">
        <v>4</v>
      </c>
      <c r="G184" s="27"/>
      <c r="H184" s="27"/>
      <c r="I184" s="27"/>
      <c r="J184" s="22"/>
      <c r="K184" s="22"/>
      <c r="L184" s="53" t="s">
        <v>152</v>
      </c>
      <c r="M184" s="43" t="s">
        <v>153</v>
      </c>
      <c r="N184" s="52" t="s">
        <v>247</v>
      </c>
      <c r="O184" s="29"/>
      <c r="P184" s="23" t="s">
        <v>305</v>
      </c>
      <c r="Q184" s="397"/>
      <c r="R184" s="32" t="s">
        <v>81</v>
      </c>
      <c r="S184" s="53" t="s">
        <v>152</v>
      </c>
      <c r="T184" s="32" t="s">
        <v>73</v>
      </c>
      <c r="U184" s="32" t="s">
        <v>306</v>
      </c>
      <c r="V184" s="32" t="s">
        <v>307</v>
      </c>
      <c r="W184" s="23" t="s">
        <v>492</v>
      </c>
      <c r="X184" s="27" t="s">
        <v>637</v>
      </c>
      <c r="Y184" s="72" t="s">
        <v>638</v>
      </c>
      <c r="Z184" s="73" t="s">
        <v>639</v>
      </c>
      <c r="AA184" s="74">
        <v>0.021</v>
      </c>
      <c r="AB184" s="32" t="s">
        <v>25</v>
      </c>
      <c r="AC184" s="22"/>
      <c r="AD184" s="22"/>
      <c r="AE184" s="22"/>
      <c r="AF184" s="22"/>
      <c r="AG184" s="70"/>
      <c r="AH184" s="70"/>
      <c r="AI184" s="84"/>
      <c r="AJ184" s="27">
        <v>1</v>
      </c>
      <c r="AK184" s="22">
        <v>1</v>
      </c>
      <c r="AL184" s="22">
        <v>1</v>
      </c>
      <c r="AM184" s="27">
        <v>1</v>
      </c>
      <c r="AN184" s="27">
        <v>1</v>
      </c>
      <c r="AO184" s="27">
        <v>1</v>
      </c>
      <c r="AP184" s="27">
        <v>1</v>
      </c>
      <c r="AQ184" s="27">
        <v>1</v>
      </c>
      <c r="AR184" s="78">
        <v>1</v>
      </c>
      <c r="AS184" s="22">
        <v>1</v>
      </c>
      <c r="AT184" s="22">
        <v>1</v>
      </c>
      <c r="AU184" s="22">
        <v>1</v>
      </c>
      <c r="AV184" s="27">
        <v>1</v>
      </c>
      <c r="AW184" s="27">
        <v>1</v>
      </c>
      <c r="AX184" s="78">
        <v>1</v>
      </c>
      <c r="AY184" s="22">
        <v>1</v>
      </c>
      <c r="AZ184" s="22">
        <v>1</v>
      </c>
      <c r="BA184" s="22">
        <v>1</v>
      </c>
      <c r="BB184" s="27">
        <v>1</v>
      </c>
    </row>
    <row r="185" ht="39.95" customHeight="1" spans="1:54">
      <c r="A185" s="33">
        <v>170</v>
      </c>
      <c r="B185" s="23"/>
      <c r="C185" s="27"/>
      <c r="D185" s="27"/>
      <c r="E185" s="29"/>
      <c r="F185" s="29">
        <v>4</v>
      </c>
      <c r="G185" s="27"/>
      <c r="H185" s="27"/>
      <c r="I185" s="27"/>
      <c r="J185" s="22"/>
      <c r="K185" s="22"/>
      <c r="L185" s="53" t="s">
        <v>156</v>
      </c>
      <c r="M185" s="43" t="s">
        <v>157</v>
      </c>
      <c r="N185" s="52" t="s">
        <v>247</v>
      </c>
      <c r="O185" s="29"/>
      <c r="P185" s="23" t="s">
        <v>305</v>
      </c>
      <c r="Q185" s="397"/>
      <c r="R185" s="32" t="s">
        <v>81</v>
      </c>
      <c r="S185" s="53" t="s">
        <v>156</v>
      </c>
      <c r="T185" s="32" t="s">
        <v>73</v>
      </c>
      <c r="U185" s="32" t="s">
        <v>306</v>
      </c>
      <c r="V185" s="32" t="s">
        <v>307</v>
      </c>
      <c r="W185" s="23" t="s">
        <v>492</v>
      </c>
      <c r="X185" s="27" t="s">
        <v>637</v>
      </c>
      <c r="Y185" s="72" t="s">
        <v>638</v>
      </c>
      <c r="Z185" s="73" t="s">
        <v>639</v>
      </c>
      <c r="AA185" s="74">
        <v>0.013</v>
      </c>
      <c r="AB185" s="32" t="s">
        <v>25</v>
      </c>
      <c r="AC185" s="22"/>
      <c r="AD185" s="22"/>
      <c r="AE185" s="22"/>
      <c r="AF185" s="22"/>
      <c r="AG185" s="70"/>
      <c r="AH185" s="70"/>
      <c r="AI185" s="84"/>
      <c r="AJ185" s="27">
        <v>1</v>
      </c>
      <c r="AK185" s="22">
        <v>1</v>
      </c>
      <c r="AL185" s="22">
        <v>1</v>
      </c>
      <c r="AM185" s="27">
        <v>1</v>
      </c>
      <c r="AN185" s="27">
        <v>1</v>
      </c>
      <c r="AO185" s="27">
        <v>1</v>
      </c>
      <c r="AP185" s="27">
        <v>1</v>
      </c>
      <c r="AQ185" s="27">
        <v>1</v>
      </c>
      <c r="AR185" s="78">
        <v>1</v>
      </c>
      <c r="AS185" s="22">
        <v>1</v>
      </c>
      <c r="AT185" s="22">
        <v>1</v>
      </c>
      <c r="AU185" s="22">
        <v>1</v>
      </c>
      <c r="AV185" s="27">
        <v>1</v>
      </c>
      <c r="AW185" s="27">
        <v>1</v>
      </c>
      <c r="AX185" s="78">
        <v>1</v>
      </c>
      <c r="AY185" s="22">
        <v>1</v>
      </c>
      <c r="AZ185" s="22">
        <v>1</v>
      </c>
      <c r="BA185" s="22">
        <v>1</v>
      </c>
      <c r="BB185" s="27">
        <v>1</v>
      </c>
    </row>
    <row r="186" ht="39.95" customHeight="1" spans="1:54">
      <c r="A186" s="33">
        <v>171</v>
      </c>
      <c r="B186" s="23"/>
      <c r="C186" s="27"/>
      <c r="D186" s="27"/>
      <c r="E186" s="29">
        <v>3</v>
      </c>
      <c r="F186" s="29"/>
      <c r="G186" s="27"/>
      <c r="H186" s="27"/>
      <c r="I186" s="27"/>
      <c r="J186" s="22"/>
      <c r="K186" s="22"/>
      <c r="L186" s="53" t="s">
        <v>640</v>
      </c>
      <c r="M186" s="43" t="s">
        <v>641</v>
      </c>
      <c r="N186" s="391" t="s">
        <v>642</v>
      </c>
      <c r="O186" s="29"/>
      <c r="P186" s="23" t="s">
        <v>305</v>
      </c>
      <c r="Q186" s="62"/>
      <c r="R186" s="32" t="s">
        <v>73</v>
      </c>
      <c r="S186" s="53" t="s">
        <v>327</v>
      </c>
      <c r="T186" s="32" t="s">
        <v>25</v>
      </c>
      <c r="U186" s="32" t="s">
        <v>307</v>
      </c>
      <c r="V186" s="32" t="s">
        <v>306</v>
      </c>
      <c r="W186" s="23" t="s">
        <v>444</v>
      </c>
      <c r="X186" s="27" t="s">
        <v>499</v>
      </c>
      <c r="Y186" s="72" t="s">
        <v>25</v>
      </c>
      <c r="Z186" s="72" t="s">
        <v>25</v>
      </c>
      <c r="AA186" s="74">
        <v>0.006</v>
      </c>
      <c r="AB186" s="22" t="s">
        <v>643</v>
      </c>
      <c r="AC186" s="22"/>
      <c r="AD186" s="22"/>
      <c r="AE186" s="22"/>
      <c r="AF186" s="22"/>
      <c r="AG186" s="70"/>
      <c r="AH186" s="70"/>
      <c r="AI186" s="84"/>
      <c r="AJ186" s="27">
        <v>8</v>
      </c>
      <c r="AK186" s="22">
        <v>8</v>
      </c>
      <c r="AL186" s="22">
        <v>8</v>
      </c>
      <c r="AM186" s="27">
        <v>8</v>
      </c>
      <c r="AN186" s="27">
        <v>8</v>
      </c>
      <c r="AO186" s="27">
        <v>8</v>
      </c>
      <c r="AP186" s="27">
        <v>8</v>
      </c>
      <c r="AQ186" s="27">
        <v>8</v>
      </c>
      <c r="AR186" s="78">
        <v>8</v>
      </c>
      <c r="AS186" s="22">
        <v>8</v>
      </c>
      <c r="AT186" s="22">
        <v>8</v>
      </c>
      <c r="AU186" s="22">
        <v>8</v>
      </c>
      <c r="AV186" s="27">
        <v>8</v>
      </c>
      <c r="AW186" s="27">
        <v>8</v>
      </c>
      <c r="AX186" s="78">
        <v>8</v>
      </c>
      <c r="AY186" s="22">
        <v>8</v>
      </c>
      <c r="AZ186" s="22">
        <v>8</v>
      </c>
      <c r="BA186" s="22">
        <v>8</v>
      </c>
      <c r="BB186" s="27">
        <v>8</v>
      </c>
    </row>
    <row r="187" s="4" customFormat="1" ht="39.95" customHeight="1" spans="1:54">
      <c r="A187" s="33">
        <v>172</v>
      </c>
      <c r="B187" s="23"/>
      <c r="C187" s="27"/>
      <c r="D187" s="27"/>
      <c r="E187" s="29">
        <v>3</v>
      </c>
      <c r="F187" s="29"/>
      <c r="G187" s="27"/>
      <c r="H187" s="27"/>
      <c r="I187" s="27"/>
      <c r="J187" s="22"/>
      <c r="K187" s="22"/>
      <c r="L187" s="53" t="s">
        <v>644</v>
      </c>
      <c r="M187" s="43" t="s">
        <v>645</v>
      </c>
      <c r="N187" s="52" t="s">
        <v>247</v>
      </c>
      <c r="O187" s="29"/>
      <c r="P187" s="23" t="s">
        <v>305</v>
      </c>
      <c r="Q187" s="62"/>
      <c r="R187" s="32" t="s">
        <v>73</v>
      </c>
      <c r="S187" s="53" t="s">
        <v>644</v>
      </c>
      <c r="T187" s="32" t="s">
        <v>73</v>
      </c>
      <c r="U187" s="32" t="s">
        <v>306</v>
      </c>
      <c r="V187" s="32" t="s">
        <v>307</v>
      </c>
      <c r="W187" s="23" t="s">
        <v>328</v>
      </c>
      <c r="X187" s="27" t="s">
        <v>309</v>
      </c>
      <c r="Y187" s="374" t="s">
        <v>25</v>
      </c>
      <c r="Z187" s="374" t="s">
        <v>25</v>
      </c>
      <c r="AA187" s="74">
        <f>AA188+AA190+AA191*AJ191</f>
        <v>0.2706</v>
      </c>
      <c r="AB187" s="32" t="s">
        <v>25</v>
      </c>
      <c r="AC187" s="22"/>
      <c r="AD187" s="22"/>
      <c r="AE187" s="22"/>
      <c r="AF187" s="22"/>
      <c r="AG187" s="70"/>
      <c r="AH187" s="70"/>
      <c r="AI187" s="84"/>
      <c r="AJ187" s="27">
        <v>1</v>
      </c>
      <c r="AK187" s="29">
        <v>1</v>
      </c>
      <c r="AL187" s="29">
        <v>1</v>
      </c>
      <c r="AM187" s="29">
        <v>0</v>
      </c>
      <c r="AN187" s="29">
        <v>0</v>
      </c>
      <c r="AO187" s="29">
        <v>0</v>
      </c>
      <c r="AP187" s="29">
        <v>0</v>
      </c>
      <c r="AQ187" s="29">
        <v>0</v>
      </c>
      <c r="AR187" s="93">
        <v>0</v>
      </c>
      <c r="AS187" s="29">
        <v>1</v>
      </c>
      <c r="AT187" s="29">
        <v>1</v>
      </c>
      <c r="AU187" s="29">
        <v>1</v>
      </c>
      <c r="AV187" s="29">
        <v>0</v>
      </c>
      <c r="AW187" s="29">
        <v>0</v>
      </c>
      <c r="AX187" s="93">
        <v>0</v>
      </c>
      <c r="AY187" s="29">
        <v>1</v>
      </c>
      <c r="AZ187" s="29">
        <v>1</v>
      </c>
      <c r="BA187" s="29">
        <v>1</v>
      </c>
      <c r="BB187" s="27">
        <v>1</v>
      </c>
    </row>
    <row r="188" s="4" customFormat="1" ht="39.95" customHeight="1" spans="1:54">
      <c r="A188" s="33">
        <v>173</v>
      </c>
      <c r="B188" s="23"/>
      <c r="C188" s="27"/>
      <c r="D188" s="27"/>
      <c r="E188" s="29"/>
      <c r="F188" s="29">
        <v>4</v>
      </c>
      <c r="G188" s="27"/>
      <c r="H188" s="27"/>
      <c r="I188" s="27"/>
      <c r="J188" s="22"/>
      <c r="K188" s="22"/>
      <c r="L188" s="53" t="s">
        <v>646</v>
      </c>
      <c r="M188" s="43" t="s">
        <v>647</v>
      </c>
      <c r="N188" s="52" t="s">
        <v>247</v>
      </c>
      <c r="O188" s="29"/>
      <c r="P188" s="23" t="s">
        <v>305</v>
      </c>
      <c r="Q188" s="62"/>
      <c r="R188" s="32" t="s">
        <v>73</v>
      </c>
      <c r="S188" s="53" t="s">
        <v>646</v>
      </c>
      <c r="T188" s="32" t="s">
        <v>73</v>
      </c>
      <c r="U188" s="32" t="s">
        <v>306</v>
      </c>
      <c r="V188" s="32" t="s">
        <v>307</v>
      </c>
      <c r="W188" s="23" t="s">
        <v>492</v>
      </c>
      <c r="X188" s="308" t="s">
        <v>493</v>
      </c>
      <c r="Y188" s="72" t="s">
        <v>494</v>
      </c>
      <c r="Z188" s="374" t="s">
        <v>25</v>
      </c>
      <c r="AA188" s="74">
        <v>0.09</v>
      </c>
      <c r="AB188" s="32" t="s">
        <v>25</v>
      </c>
      <c r="AC188" s="22"/>
      <c r="AD188" s="22"/>
      <c r="AE188" s="22"/>
      <c r="AF188" s="22"/>
      <c r="AG188" s="70"/>
      <c r="AH188" s="70"/>
      <c r="AI188" s="84"/>
      <c r="AJ188" s="27">
        <v>1</v>
      </c>
      <c r="AK188" s="29">
        <v>1</v>
      </c>
      <c r="AL188" s="29">
        <v>1</v>
      </c>
      <c r="AM188" s="29">
        <v>0</v>
      </c>
      <c r="AN188" s="29">
        <v>0</v>
      </c>
      <c r="AO188" s="29">
        <v>0</v>
      </c>
      <c r="AP188" s="29">
        <v>0</v>
      </c>
      <c r="AQ188" s="29">
        <v>0</v>
      </c>
      <c r="AR188" s="93">
        <v>0</v>
      </c>
      <c r="AS188" s="29">
        <v>1</v>
      </c>
      <c r="AT188" s="29">
        <v>1</v>
      </c>
      <c r="AU188" s="29">
        <v>1</v>
      </c>
      <c r="AV188" s="29">
        <v>0</v>
      </c>
      <c r="AW188" s="29">
        <v>0</v>
      </c>
      <c r="AX188" s="93">
        <v>0</v>
      </c>
      <c r="AY188" s="29">
        <v>1</v>
      </c>
      <c r="AZ188" s="29">
        <v>1</v>
      </c>
      <c r="BA188" s="29">
        <v>1</v>
      </c>
      <c r="BB188" s="27">
        <v>1</v>
      </c>
    </row>
    <row r="189" s="4" customFormat="1" ht="39.95" hidden="1" customHeight="1" spans="1:54">
      <c r="A189" s="33">
        <v>174</v>
      </c>
      <c r="B189" s="23"/>
      <c r="C189" s="27"/>
      <c r="D189" s="27"/>
      <c r="E189" s="29"/>
      <c r="F189" s="29">
        <v>4</v>
      </c>
      <c r="G189" s="27"/>
      <c r="H189" s="27"/>
      <c r="I189" s="27"/>
      <c r="J189" s="22"/>
      <c r="K189" s="22"/>
      <c r="L189" s="53" t="s">
        <v>648</v>
      </c>
      <c r="M189" s="43" t="s">
        <v>649</v>
      </c>
      <c r="N189" s="52" t="s">
        <v>650</v>
      </c>
      <c r="O189" s="29"/>
      <c r="P189" s="23" t="s">
        <v>305</v>
      </c>
      <c r="Q189" s="62"/>
      <c r="R189" s="32" t="s">
        <v>73</v>
      </c>
      <c r="S189" s="53" t="s">
        <v>648</v>
      </c>
      <c r="T189" s="32" t="s">
        <v>73</v>
      </c>
      <c r="U189" s="32" t="s">
        <v>306</v>
      </c>
      <c r="V189" s="32" t="s">
        <v>307</v>
      </c>
      <c r="W189" s="23" t="s">
        <v>480</v>
      </c>
      <c r="X189" s="32" t="s">
        <v>651</v>
      </c>
      <c r="Y189" s="374" t="s">
        <v>25</v>
      </c>
      <c r="Z189" s="374" t="s">
        <v>25</v>
      </c>
      <c r="AA189" s="373"/>
      <c r="AB189" s="32" t="s">
        <v>25</v>
      </c>
      <c r="AC189" s="22"/>
      <c r="AD189" s="22"/>
      <c r="AE189" s="22"/>
      <c r="AF189" s="22"/>
      <c r="AG189" s="70"/>
      <c r="AH189" s="70"/>
      <c r="AI189" s="84"/>
      <c r="AJ189" s="27">
        <v>1</v>
      </c>
      <c r="AK189" s="29">
        <v>1</v>
      </c>
      <c r="AL189" s="29">
        <v>1</v>
      </c>
      <c r="AM189" s="29"/>
      <c r="AN189" s="29"/>
      <c r="AO189" s="29"/>
      <c r="AP189" s="29"/>
      <c r="AQ189" s="29"/>
      <c r="AR189" s="93"/>
      <c r="AS189" s="29">
        <v>1</v>
      </c>
      <c r="AT189" s="29">
        <v>1</v>
      </c>
      <c r="AU189" s="29">
        <v>1</v>
      </c>
      <c r="AV189" s="29"/>
      <c r="AW189" s="29"/>
      <c r="AX189" s="93"/>
      <c r="AY189" s="29">
        <v>1</v>
      </c>
      <c r="AZ189" s="29">
        <v>1</v>
      </c>
      <c r="BA189" s="29">
        <v>1</v>
      </c>
      <c r="BB189" s="27">
        <v>1</v>
      </c>
    </row>
    <row r="190" s="4" customFormat="1" ht="39.95" customHeight="1" spans="1:54">
      <c r="A190" s="33">
        <v>175</v>
      </c>
      <c r="B190" s="23"/>
      <c r="C190" s="27"/>
      <c r="D190" s="27"/>
      <c r="E190" s="29"/>
      <c r="F190" s="29">
        <v>4</v>
      </c>
      <c r="G190" s="27"/>
      <c r="H190" s="27"/>
      <c r="I190" s="27"/>
      <c r="J190" s="22"/>
      <c r="K190" s="22"/>
      <c r="L190" s="53" t="s">
        <v>652</v>
      </c>
      <c r="M190" s="43" t="s">
        <v>649</v>
      </c>
      <c r="N190" s="52" t="s">
        <v>247</v>
      </c>
      <c r="O190" s="29"/>
      <c r="P190" s="23" t="s">
        <v>305</v>
      </c>
      <c r="Q190" s="62"/>
      <c r="R190" s="32" t="s">
        <v>73</v>
      </c>
      <c r="S190" s="53" t="s">
        <v>652</v>
      </c>
      <c r="T190" s="32" t="s">
        <v>73</v>
      </c>
      <c r="U190" s="32" t="s">
        <v>306</v>
      </c>
      <c r="V190" s="32" t="s">
        <v>307</v>
      </c>
      <c r="W190" s="23" t="s">
        <v>480</v>
      </c>
      <c r="X190" s="32" t="s">
        <v>653</v>
      </c>
      <c r="Y190" s="374" t="s">
        <v>25</v>
      </c>
      <c r="Z190" s="374" t="s">
        <v>25</v>
      </c>
      <c r="AA190" s="373">
        <v>0.1406</v>
      </c>
      <c r="AB190" s="32" t="s">
        <v>25</v>
      </c>
      <c r="AC190" s="22"/>
      <c r="AD190" s="22"/>
      <c r="AE190" s="22"/>
      <c r="AF190" s="22"/>
      <c r="AG190" s="70"/>
      <c r="AH190" s="70"/>
      <c r="AI190" s="84"/>
      <c r="AJ190" s="27">
        <v>1</v>
      </c>
      <c r="AK190" s="29">
        <v>1</v>
      </c>
      <c r="AL190" s="29">
        <v>1</v>
      </c>
      <c r="AM190" s="29">
        <v>0</v>
      </c>
      <c r="AN190" s="29">
        <v>0</v>
      </c>
      <c r="AO190" s="29">
        <v>0</v>
      </c>
      <c r="AP190" s="29">
        <v>0</v>
      </c>
      <c r="AQ190" s="29">
        <v>0</v>
      </c>
      <c r="AR190" s="93">
        <v>0</v>
      </c>
      <c r="AS190" s="29">
        <v>1</v>
      </c>
      <c r="AT190" s="29">
        <v>1</v>
      </c>
      <c r="AU190" s="29">
        <v>1</v>
      </c>
      <c r="AV190" s="29">
        <v>0</v>
      </c>
      <c r="AW190" s="29">
        <v>0</v>
      </c>
      <c r="AX190" s="93">
        <v>0</v>
      </c>
      <c r="AY190" s="29">
        <v>1</v>
      </c>
      <c r="AZ190" s="29">
        <v>1</v>
      </c>
      <c r="BA190" s="29">
        <v>1</v>
      </c>
      <c r="BB190" s="27">
        <v>1</v>
      </c>
    </row>
    <row r="191" s="4" customFormat="1" ht="39.95" customHeight="1" spans="1:54">
      <c r="A191" s="33">
        <v>176</v>
      </c>
      <c r="B191" s="23"/>
      <c r="C191" s="27"/>
      <c r="D191" s="27"/>
      <c r="E191" s="29"/>
      <c r="F191" s="29">
        <v>4</v>
      </c>
      <c r="G191" s="27"/>
      <c r="H191" s="27"/>
      <c r="I191" s="27"/>
      <c r="J191" s="22"/>
      <c r="K191" s="22"/>
      <c r="L191" s="53" t="s">
        <v>654</v>
      </c>
      <c r="M191" s="43" t="s">
        <v>655</v>
      </c>
      <c r="N191" s="52" t="s">
        <v>656</v>
      </c>
      <c r="O191" s="29"/>
      <c r="P191" s="23" t="s">
        <v>305</v>
      </c>
      <c r="Q191" s="62"/>
      <c r="R191" s="32" t="s">
        <v>73</v>
      </c>
      <c r="S191" s="53" t="s">
        <v>327</v>
      </c>
      <c r="T191" s="32" t="s">
        <v>25</v>
      </c>
      <c r="U191" s="32" t="s">
        <v>307</v>
      </c>
      <c r="V191" s="32" t="s">
        <v>306</v>
      </c>
      <c r="W191" s="23" t="s">
        <v>657</v>
      </c>
      <c r="X191" s="27" t="s">
        <v>658</v>
      </c>
      <c r="Y191" s="414" t="s">
        <v>659</v>
      </c>
      <c r="Z191" s="72" t="s">
        <v>660</v>
      </c>
      <c r="AA191" s="74">
        <v>0.02</v>
      </c>
      <c r="AB191" s="32" t="s">
        <v>25</v>
      </c>
      <c r="AC191" s="22"/>
      <c r="AD191" s="22"/>
      <c r="AE191" s="22"/>
      <c r="AF191" s="22"/>
      <c r="AG191" s="70"/>
      <c r="AH191" s="70"/>
      <c r="AI191" s="84"/>
      <c r="AJ191" s="27">
        <v>2</v>
      </c>
      <c r="AK191" s="29">
        <v>2</v>
      </c>
      <c r="AL191" s="29">
        <v>2</v>
      </c>
      <c r="AM191" s="29">
        <v>0</v>
      </c>
      <c r="AN191" s="29">
        <v>0</v>
      </c>
      <c r="AO191" s="29">
        <v>0</v>
      </c>
      <c r="AP191" s="29">
        <v>0</v>
      </c>
      <c r="AQ191" s="29">
        <v>0</v>
      </c>
      <c r="AR191" s="93">
        <v>0</v>
      </c>
      <c r="AS191" s="29">
        <v>2</v>
      </c>
      <c r="AT191" s="29">
        <v>2</v>
      </c>
      <c r="AU191" s="29">
        <v>2</v>
      </c>
      <c r="AV191" s="29">
        <v>0</v>
      </c>
      <c r="AW191" s="29">
        <v>0</v>
      </c>
      <c r="AX191" s="93">
        <v>0</v>
      </c>
      <c r="AY191" s="29">
        <v>2</v>
      </c>
      <c r="AZ191" s="29">
        <v>2</v>
      </c>
      <c r="BA191" s="29">
        <v>2</v>
      </c>
      <c r="BB191" s="27">
        <v>2</v>
      </c>
    </row>
    <row r="192" s="4" customFormat="1" ht="39.95" customHeight="1" spans="1:54">
      <c r="A192" s="33">
        <v>177</v>
      </c>
      <c r="B192" s="23"/>
      <c r="C192" s="27"/>
      <c r="D192" s="27"/>
      <c r="E192" s="29">
        <v>3</v>
      </c>
      <c r="F192" s="29"/>
      <c r="G192" s="27"/>
      <c r="H192" s="27"/>
      <c r="I192" s="27"/>
      <c r="J192" s="22"/>
      <c r="K192" s="22"/>
      <c r="L192" s="53" t="s">
        <v>661</v>
      </c>
      <c r="M192" s="43" t="s">
        <v>662</v>
      </c>
      <c r="N192" s="52" t="s">
        <v>444</v>
      </c>
      <c r="O192" s="29"/>
      <c r="P192" s="23" t="s">
        <v>305</v>
      </c>
      <c r="Q192" s="62"/>
      <c r="R192" s="32" t="s">
        <v>73</v>
      </c>
      <c r="S192" s="53" t="s">
        <v>327</v>
      </c>
      <c r="T192" s="32" t="s">
        <v>25</v>
      </c>
      <c r="U192" s="32" t="s">
        <v>307</v>
      </c>
      <c r="V192" s="32" t="s">
        <v>306</v>
      </c>
      <c r="W192" s="23" t="s">
        <v>444</v>
      </c>
      <c r="X192" s="27" t="s">
        <v>663</v>
      </c>
      <c r="Y192" s="374" t="s">
        <v>25</v>
      </c>
      <c r="Z192" s="374" t="s">
        <v>25</v>
      </c>
      <c r="AA192" s="74">
        <v>0.016</v>
      </c>
      <c r="AB192" s="22" t="s">
        <v>664</v>
      </c>
      <c r="AC192" s="22"/>
      <c r="AD192" s="22"/>
      <c r="AE192" s="22"/>
      <c r="AF192" s="22"/>
      <c r="AG192" s="70"/>
      <c r="AH192" s="70"/>
      <c r="AI192" s="84" t="s">
        <v>665</v>
      </c>
      <c r="AJ192" s="27">
        <v>2</v>
      </c>
      <c r="AK192" s="29">
        <v>2</v>
      </c>
      <c r="AL192" s="29">
        <v>2</v>
      </c>
      <c r="AM192" s="29">
        <v>0</v>
      </c>
      <c r="AN192" s="29">
        <v>0</v>
      </c>
      <c r="AO192" s="29">
        <v>0</v>
      </c>
      <c r="AP192" s="29">
        <v>0</v>
      </c>
      <c r="AQ192" s="29">
        <v>0</v>
      </c>
      <c r="AR192" s="93">
        <v>0</v>
      </c>
      <c r="AS192" s="29">
        <v>2</v>
      </c>
      <c r="AT192" s="29">
        <v>2</v>
      </c>
      <c r="AU192" s="29">
        <v>2</v>
      </c>
      <c r="AV192" s="29">
        <v>0</v>
      </c>
      <c r="AW192" s="29">
        <v>0</v>
      </c>
      <c r="AX192" s="93">
        <v>0</v>
      </c>
      <c r="AY192" s="29">
        <v>2</v>
      </c>
      <c r="AZ192" s="29">
        <v>2</v>
      </c>
      <c r="BA192" s="29">
        <v>2</v>
      </c>
      <c r="BB192" s="27">
        <v>2</v>
      </c>
    </row>
    <row r="193" ht="39.95" customHeight="1" spans="1:54">
      <c r="A193" s="33">
        <v>178</v>
      </c>
      <c r="B193" s="23"/>
      <c r="C193" s="27"/>
      <c r="D193" s="27"/>
      <c r="E193" s="27">
        <v>3</v>
      </c>
      <c r="F193" s="27"/>
      <c r="G193" s="27"/>
      <c r="H193" s="27"/>
      <c r="I193" s="27"/>
      <c r="J193" s="22"/>
      <c r="K193" s="22"/>
      <c r="L193" s="53" t="s">
        <v>143</v>
      </c>
      <c r="M193" s="43" t="s">
        <v>144</v>
      </c>
      <c r="N193" s="424" t="s">
        <v>666</v>
      </c>
      <c r="O193" s="98"/>
      <c r="P193" s="23" t="s">
        <v>305</v>
      </c>
      <c r="Q193" s="32"/>
      <c r="R193" s="32" t="s">
        <v>81</v>
      </c>
      <c r="S193" s="53" t="s">
        <v>143</v>
      </c>
      <c r="T193" s="32" t="s">
        <v>73</v>
      </c>
      <c r="U193" s="32" t="s">
        <v>306</v>
      </c>
      <c r="V193" s="32" t="s">
        <v>307</v>
      </c>
      <c r="W193" s="29" t="s">
        <v>341</v>
      </c>
      <c r="X193" s="27" t="s">
        <v>594</v>
      </c>
      <c r="Y193" s="50" t="s">
        <v>343</v>
      </c>
      <c r="Z193" s="374" t="s">
        <v>25</v>
      </c>
      <c r="AA193" s="74">
        <v>0.058</v>
      </c>
      <c r="AB193" s="32" t="s">
        <v>667</v>
      </c>
      <c r="AC193" s="58"/>
      <c r="AD193" s="58"/>
      <c r="AE193" s="58"/>
      <c r="AF193" s="58"/>
      <c r="AG193" s="70"/>
      <c r="AH193" s="70"/>
      <c r="AI193" s="84"/>
      <c r="AJ193" s="27">
        <v>1</v>
      </c>
      <c r="AK193" s="22">
        <v>1</v>
      </c>
      <c r="AL193" s="22">
        <v>1</v>
      </c>
      <c r="AM193" s="22">
        <v>1</v>
      </c>
      <c r="AN193" s="22">
        <v>1</v>
      </c>
      <c r="AO193" s="22">
        <v>1</v>
      </c>
      <c r="AP193" s="22">
        <v>1</v>
      </c>
      <c r="AQ193" s="22">
        <v>1</v>
      </c>
      <c r="AR193" s="78">
        <v>1</v>
      </c>
      <c r="AS193" s="22">
        <v>1</v>
      </c>
      <c r="AT193" s="22">
        <v>1</v>
      </c>
      <c r="AU193" s="22">
        <v>1</v>
      </c>
      <c r="AV193" s="22">
        <v>1</v>
      </c>
      <c r="AW193" s="22">
        <v>1</v>
      </c>
      <c r="AX193" s="78">
        <v>1</v>
      </c>
      <c r="AY193" s="22">
        <v>1</v>
      </c>
      <c r="AZ193" s="22">
        <v>1</v>
      </c>
      <c r="BA193" s="22">
        <v>1</v>
      </c>
      <c r="BB193" s="27">
        <v>1</v>
      </c>
    </row>
    <row r="194" ht="39.95" customHeight="1" spans="1:54">
      <c r="A194" s="33">
        <v>179</v>
      </c>
      <c r="B194" s="23"/>
      <c r="C194" s="27"/>
      <c r="D194" s="27"/>
      <c r="E194" s="27">
        <v>3</v>
      </c>
      <c r="F194" s="27"/>
      <c r="G194" s="27"/>
      <c r="H194" s="27"/>
      <c r="I194" s="27"/>
      <c r="J194" s="22"/>
      <c r="K194" s="22"/>
      <c r="L194" s="53" t="s">
        <v>148</v>
      </c>
      <c r="M194" s="43" t="s">
        <v>149</v>
      </c>
      <c r="N194" s="424" t="s">
        <v>666</v>
      </c>
      <c r="O194" s="98"/>
      <c r="P194" s="23" t="s">
        <v>305</v>
      </c>
      <c r="Q194" s="32"/>
      <c r="R194" s="32" t="s">
        <v>81</v>
      </c>
      <c r="S194" s="53" t="s">
        <v>148</v>
      </c>
      <c r="T194" s="32" t="s">
        <v>73</v>
      </c>
      <c r="U194" s="32" t="s">
        <v>306</v>
      </c>
      <c r="V194" s="32" t="s">
        <v>307</v>
      </c>
      <c r="W194" s="29" t="s">
        <v>341</v>
      </c>
      <c r="X194" s="27" t="s">
        <v>594</v>
      </c>
      <c r="Y194" s="50" t="s">
        <v>343</v>
      </c>
      <c r="Z194" s="374" t="s">
        <v>25</v>
      </c>
      <c r="AA194" s="74">
        <v>0.046</v>
      </c>
      <c r="AB194" s="32" t="s">
        <v>667</v>
      </c>
      <c r="AC194" s="58"/>
      <c r="AD194" s="58"/>
      <c r="AE194" s="58"/>
      <c r="AF194" s="58"/>
      <c r="AG194" s="70"/>
      <c r="AH194" s="70"/>
      <c r="AI194" s="84"/>
      <c r="AJ194" s="27">
        <v>1</v>
      </c>
      <c r="AK194" s="22">
        <v>1</v>
      </c>
      <c r="AL194" s="22">
        <v>1</v>
      </c>
      <c r="AM194" s="22">
        <v>1</v>
      </c>
      <c r="AN194" s="22">
        <v>1</v>
      </c>
      <c r="AO194" s="22">
        <v>1</v>
      </c>
      <c r="AP194" s="22">
        <v>1</v>
      </c>
      <c r="AQ194" s="22">
        <v>1</v>
      </c>
      <c r="AR194" s="78">
        <v>1</v>
      </c>
      <c r="AS194" s="22">
        <v>1</v>
      </c>
      <c r="AT194" s="22">
        <v>1</v>
      </c>
      <c r="AU194" s="22">
        <v>1</v>
      </c>
      <c r="AV194" s="22">
        <v>1</v>
      </c>
      <c r="AW194" s="22">
        <v>1</v>
      </c>
      <c r="AX194" s="78">
        <v>1</v>
      </c>
      <c r="AY194" s="22">
        <v>1</v>
      </c>
      <c r="AZ194" s="22">
        <v>1</v>
      </c>
      <c r="BA194" s="22">
        <v>1</v>
      </c>
      <c r="BB194" s="27">
        <v>1</v>
      </c>
    </row>
    <row r="195" ht="39.95" customHeight="1" spans="1:54">
      <c r="A195" s="33">
        <v>180</v>
      </c>
      <c r="B195" s="23"/>
      <c r="C195" s="27"/>
      <c r="D195" s="27"/>
      <c r="E195" s="27">
        <v>3</v>
      </c>
      <c r="F195" s="27"/>
      <c r="G195" s="27"/>
      <c r="H195" s="27"/>
      <c r="I195" s="27"/>
      <c r="J195" s="22"/>
      <c r="K195" s="22"/>
      <c r="L195" s="53" t="s">
        <v>140</v>
      </c>
      <c r="M195" s="43" t="s">
        <v>141</v>
      </c>
      <c r="N195" s="425" t="s">
        <v>668</v>
      </c>
      <c r="O195" s="98"/>
      <c r="P195" s="23" t="s">
        <v>305</v>
      </c>
      <c r="Q195" s="32"/>
      <c r="R195" s="32" t="s">
        <v>73</v>
      </c>
      <c r="S195" s="53" t="s">
        <v>327</v>
      </c>
      <c r="T195" s="32" t="s">
        <v>25</v>
      </c>
      <c r="U195" s="32" t="s">
        <v>307</v>
      </c>
      <c r="V195" s="32" t="s">
        <v>306</v>
      </c>
      <c r="W195" s="29" t="s">
        <v>444</v>
      </c>
      <c r="X195" s="27" t="s">
        <v>669</v>
      </c>
      <c r="Y195" s="43" t="s">
        <v>25</v>
      </c>
      <c r="Z195" s="72" t="s">
        <v>25</v>
      </c>
      <c r="AA195" s="74">
        <v>0.001</v>
      </c>
      <c r="AB195" s="32" t="s">
        <v>25</v>
      </c>
      <c r="AC195" s="58"/>
      <c r="AD195" s="58"/>
      <c r="AE195" s="58"/>
      <c r="AF195" s="58"/>
      <c r="AG195" s="70"/>
      <c r="AH195" s="70"/>
      <c r="AI195" s="84"/>
      <c r="AJ195" s="27">
        <v>4</v>
      </c>
      <c r="AK195" s="22">
        <v>4</v>
      </c>
      <c r="AL195" s="22">
        <v>4</v>
      </c>
      <c r="AM195" s="22">
        <v>4</v>
      </c>
      <c r="AN195" s="22">
        <v>4</v>
      </c>
      <c r="AO195" s="22">
        <v>4</v>
      </c>
      <c r="AP195" s="22">
        <v>4</v>
      </c>
      <c r="AQ195" s="22">
        <v>4</v>
      </c>
      <c r="AR195" s="78">
        <v>4</v>
      </c>
      <c r="AS195" s="22">
        <v>4</v>
      </c>
      <c r="AT195" s="22">
        <v>4</v>
      </c>
      <c r="AU195" s="22">
        <v>4</v>
      </c>
      <c r="AV195" s="22">
        <v>4</v>
      </c>
      <c r="AW195" s="22">
        <v>4</v>
      </c>
      <c r="AX195" s="78">
        <v>4</v>
      </c>
      <c r="AY195" s="22">
        <v>4</v>
      </c>
      <c r="AZ195" s="22">
        <v>4</v>
      </c>
      <c r="BA195" s="22">
        <v>4</v>
      </c>
      <c r="BB195" s="27">
        <v>4</v>
      </c>
    </row>
    <row r="196" ht="39.95" customHeight="1" spans="1:54">
      <c r="A196" s="33">
        <v>181</v>
      </c>
      <c r="B196" s="23"/>
      <c r="C196" s="27"/>
      <c r="D196" s="27">
        <v>2</v>
      </c>
      <c r="E196" s="27"/>
      <c r="F196" s="27"/>
      <c r="G196" s="27"/>
      <c r="H196" s="27"/>
      <c r="I196" s="27"/>
      <c r="J196" s="22"/>
      <c r="K196" s="22"/>
      <c r="L196" s="53" t="s">
        <v>670</v>
      </c>
      <c r="M196" s="43" t="s">
        <v>671</v>
      </c>
      <c r="N196" s="425" t="s">
        <v>477</v>
      </c>
      <c r="O196" s="29"/>
      <c r="P196" s="23" t="s">
        <v>305</v>
      </c>
      <c r="Q196" s="32"/>
      <c r="R196" s="32" t="s">
        <v>73</v>
      </c>
      <c r="S196" s="53" t="s">
        <v>327</v>
      </c>
      <c r="T196" s="32" t="s">
        <v>25</v>
      </c>
      <c r="U196" s="32" t="s">
        <v>307</v>
      </c>
      <c r="V196" s="32" t="s">
        <v>306</v>
      </c>
      <c r="W196" s="29" t="s">
        <v>672</v>
      </c>
      <c r="X196" s="27" t="s">
        <v>673</v>
      </c>
      <c r="Y196" s="72" t="s">
        <v>25</v>
      </c>
      <c r="Z196" s="72" t="s">
        <v>25</v>
      </c>
      <c r="AA196" s="74">
        <v>0.081</v>
      </c>
      <c r="AB196" s="32" t="s">
        <v>25</v>
      </c>
      <c r="AC196" s="58"/>
      <c r="AD196" s="58"/>
      <c r="AE196" s="58"/>
      <c r="AF196" s="58"/>
      <c r="AG196" s="70"/>
      <c r="AH196" s="70"/>
      <c r="AI196" s="84"/>
      <c r="AJ196" s="22">
        <v>1</v>
      </c>
      <c r="AK196" s="22">
        <v>1</v>
      </c>
      <c r="AL196" s="22">
        <v>1</v>
      </c>
      <c r="AM196" s="22">
        <v>1</v>
      </c>
      <c r="AN196" s="22">
        <v>1</v>
      </c>
      <c r="AO196" s="22">
        <v>1</v>
      </c>
      <c r="AP196" s="22">
        <v>1</v>
      </c>
      <c r="AQ196" s="22">
        <v>1</v>
      </c>
      <c r="AR196" s="78">
        <v>1</v>
      </c>
      <c r="AS196" s="22">
        <v>1</v>
      </c>
      <c r="AT196" s="22">
        <v>1</v>
      </c>
      <c r="AU196" s="22">
        <v>1</v>
      </c>
      <c r="AV196" s="22">
        <v>1</v>
      </c>
      <c r="AW196" s="22">
        <v>1</v>
      </c>
      <c r="AX196" s="78">
        <v>1</v>
      </c>
      <c r="AY196" s="22">
        <v>1</v>
      </c>
      <c r="AZ196" s="22">
        <v>1</v>
      </c>
      <c r="BA196" s="22">
        <v>1</v>
      </c>
      <c r="BB196" s="22">
        <v>1</v>
      </c>
    </row>
    <row r="197" ht="39.95" customHeight="1" spans="1:54">
      <c r="A197" s="33">
        <v>182</v>
      </c>
      <c r="B197" s="23"/>
      <c r="C197" s="27"/>
      <c r="D197" s="27">
        <v>2</v>
      </c>
      <c r="E197" s="27"/>
      <c r="F197" s="27"/>
      <c r="G197" s="27"/>
      <c r="H197" s="27"/>
      <c r="I197" s="27"/>
      <c r="J197" s="22"/>
      <c r="K197" s="22"/>
      <c r="L197" s="53" t="s">
        <v>674</v>
      </c>
      <c r="M197" s="43" t="s">
        <v>675</v>
      </c>
      <c r="N197" s="391" t="s">
        <v>247</v>
      </c>
      <c r="O197" s="98"/>
      <c r="P197" s="23" t="s">
        <v>305</v>
      </c>
      <c r="Q197" s="32"/>
      <c r="R197" s="32" t="s">
        <v>73</v>
      </c>
      <c r="S197" s="53" t="s">
        <v>674</v>
      </c>
      <c r="T197" s="32" t="s">
        <v>25</v>
      </c>
      <c r="U197" s="32" t="s">
        <v>306</v>
      </c>
      <c r="V197" s="32" t="s">
        <v>307</v>
      </c>
      <c r="W197" s="29" t="s">
        <v>672</v>
      </c>
      <c r="X197" s="27" t="s">
        <v>673</v>
      </c>
      <c r="Y197" s="72" t="s">
        <v>25</v>
      </c>
      <c r="Z197" s="72" t="s">
        <v>25</v>
      </c>
      <c r="AA197" s="74">
        <v>0.213</v>
      </c>
      <c r="AB197" s="32" t="s">
        <v>25</v>
      </c>
      <c r="AC197" s="58"/>
      <c r="AD197" s="58"/>
      <c r="AE197" s="58"/>
      <c r="AF197" s="58"/>
      <c r="AG197" s="70"/>
      <c r="AH197" s="70"/>
      <c r="AI197" s="84"/>
      <c r="AJ197" s="22">
        <v>1</v>
      </c>
      <c r="AK197" s="22">
        <v>1</v>
      </c>
      <c r="AL197" s="22">
        <v>0</v>
      </c>
      <c r="AM197" s="22">
        <v>1</v>
      </c>
      <c r="AN197" s="22">
        <v>0</v>
      </c>
      <c r="AO197" s="22">
        <v>1</v>
      </c>
      <c r="AP197" s="22">
        <v>1</v>
      </c>
      <c r="AQ197" s="22">
        <v>1</v>
      </c>
      <c r="AR197" s="78">
        <v>0</v>
      </c>
      <c r="AS197" s="22">
        <v>1</v>
      </c>
      <c r="AT197" s="22">
        <v>1</v>
      </c>
      <c r="AU197" s="22">
        <v>0</v>
      </c>
      <c r="AV197" s="22">
        <v>1</v>
      </c>
      <c r="AW197" s="22">
        <v>1</v>
      </c>
      <c r="AX197" s="78">
        <v>0</v>
      </c>
      <c r="AY197" s="22">
        <v>1</v>
      </c>
      <c r="AZ197" s="22">
        <v>1</v>
      </c>
      <c r="BA197" s="22">
        <v>0</v>
      </c>
      <c r="BB197" s="22">
        <v>1</v>
      </c>
    </row>
    <row r="198" ht="39.95" customHeight="1" spans="1:54">
      <c r="A198" s="33">
        <v>183</v>
      </c>
      <c r="B198" s="23"/>
      <c r="C198" s="27"/>
      <c r="D198" s="27">
        <v>2</v>
      </c>
      <c r="E198" s="27"/>
      <c r="F198" s="27"/>
      <c r="G198" s="27"/>
      <c r="H198" s="27"/>
      <c r="I198" s="27"/>
      <c r="J198" s="22"/>
      <c r="K198" s="22"/>
      <c r="L198" s="53" t="s">
        <v>99</v>
      </c>
      <c r="M198" s="43" t="s">
        <v>675</v>
      </c>
      <c r="N198" s="391" t="s">
        <v>247</v>
      </c>
      <c r="O198" s="98"/>
      <c r="P198" s="23"/>
      <c r="Q198" s="32"/>
      <c r="R198" s="32"/>
      <c r="S198" s="53" t="s">
        <v>674</v>
      </c>
      <c r="T198" s="32" t="s">
        <v>25</v>
      </c>
      <c r="U198" s="32" t="s">
        <v>306</v>
      </c>
      <c r="V198" s="32" t="s">
        <v>307</v>
      </c>
      <c r="W198" s="29" t="s">
        <v>672</v>
      </c>
      <c r="X198" s="27" t="s">
        <v>673</v>
      </c>
      <c r="Y198" s="72" t="s">
        <v>25</v>
      </c>
      <c r="Z198" s="72" t="s">
        <v>25</v>
      </c>
      <c r="AA198" s="74">
        <v>0.213</v>
      </c>
      <c r="AB198" s="32"/>
      <c r="AC198" s="58"/>
      <c r="AD198" s="58"/>
      <c r="AE198" s="58"/>
      <c r="AF198" s="58"/>
      <c r="AG198" s="70"/>
      <c r="AH198" s="70"/>
      <c r="AI198" s="84"/>
      <c r="AJ198" s="22">
        <v>0</v>
      </c>
      <c r="AK198" s="22">
        <v>0</v>
      </c>
      <c r="AL198" s="22">
        <v>1</v>
      </c>
      <c r="AM198" s="22">
        <v>0</v>
      </c>
      <c r="AN198" s="22">
        <v>1</v>
      </c>
      <c r="AO198" s="22">
        <v>0</v>
      </c>
      <c r="AP198" s="22">
        <v>0</v>
      </c>
      <c r="AQ198" s="22">
        <v>0</v>
      </c>
      <c r="AR198" s="78">
        <v>1</v>
      </c>
      <c r="AS198" s="22">
        <v>0</v>
      </c>
      <c r="AT198" s="22">
        <v>0</v>
      </c>
      <c r="AU198" s="22">
        <v>1</v>
      </c>
      <c r="AV198" s="22">
        <v>0</v>
      </c>
      <c r="AW198" s="22">
        <v>0</v>
      </c>
      <c r="AX198" s="78">
        <v>1</v>
      </c>
      <c r="AY198" s="22">
        <v>0</v>
      </c>
      <c r="AZ198" s="22">
        <v>0</v>
      </c>
      <c r="BA198" s="22">
        <v>1</v>
      </c>
      <c r="BB198" s="22">
        <v>0</v>
      </c>
    </row>
    <row r="199" ht="39.95" customHeight="1" spans="1:54">
      <c r="A199" s="33">
        <v>184</v>
      </c>
      <c r="B199" s="23"/>
      <c r="C199" s="27"/>
      <c r="D199" s="27">
        <v>2</v>
      </c>
      <c r="E199" s="27"/>
      <c r="F199" s="27"/>
      <c r="G199" s="27"/>
      <c r="H199" s="27"/>
      <c r="I199" s="27"/>
      <c r="J199" s="22"/>
      <c r="K199" s="22"/>
      <c r="L199" s="53" t="s">
        <v>85</v>
      </c>
      <c r="M199" s="43" t="s">
        <v>86</v>
      </c>
      <c r="N199" s="425" t="s">
        <v>676</v>
      </c>
      <c r="O199" s="98"/>
      <c r="P199" s="23" t="s">
        <v>305</v>
      </c>
      <c r="Q199" s="32"/>
      <c r="R199" s="32" t="s">
        <v>73</v>
      </c>
      <c r="S199" s="53" t="s">
        <v>327</v>
      </c>
      <c r="T199" s="32" t="s">
        <v>25</v>
      </c>
      <c r="U199" s="32" t="s">
        <v>307</v>
      </c>
      <c r="V199" s="32" t="s">
        <v>306</v>
      </c>
      <c r="W199" s="29" t="s">
        <v>444</v>
      </c>
      <c r="X199" s="27" t="s">
        <v>677</v>
      </c>
      <c r="Y199" s="43" t="s">
        <v>25</v>
      </c>
      <c r="Z199" s="72" t="s">
        <v>25</v>
      </c>
      <c r="AA199" s="74">
        <v>0.0023</v>
      </c>
      <c r="AB199" s="22" t="s">
        <v>643</v>
      </c>
      <c r="AC199" s="58"/>
      <c r="AD199" s="58"/>
      <c r="AE199" s="58"/>
      <c r="AF199" s="58"/>
      <c r="AG199" s="70"/>
      <c r="AH199" s="70"/>
      <c r="AI199" s="84"/>
      <c r="AJ199" s="27">
        <v>3</v>
      </c>
      <c r="AK199" s="22">
        <v>3</v>
      </c>
      <c r="AL199" s="22">
        <v>3</v>
      </c>
      <c r="AM199" s="22">
        <v>3</v>
      </c>
      <c r="AN199" s="22">
        <v>3</v>
      </c>
      <c r="AO199" s="22">
        <v>3</v>
      </c>
      <c r="AP199" s="22">
        <v>3</v>
      </c>
      <c r="AQ199" s="22">
        <v>3</v>
      </c>
      <c r="AR199" s="78">
        <v>3</v>
      </c>
      <c r="AS199" s="22">
        <v>3</v>
      </c>
      <c r="AT199" s="22">
        <v>3</v>
      </c>
      <c r="AU199" s="22">
        <v>3</v>
      </c>
      <c r="AV199" s="22">
        <v>3</v>
      </c>
      <c r="AW199" s="22">
        <v>3</v>
      </c>
      <c r="AX199" s="78">
        <v>3</v>
      </c>
      <c r="AY199" s="22">
        <v>3</v>
      </c>
      <c r="AZ199" s="22">
        <v>3</v>
      </c>
      <c r="BA199" s="22">
        <v>3</v>
      </c>
      <c r="BB199" s="27">
        <v>3</v>
      </c>
    </row>
    <row r="200" ht="39.95" customHeight="1" spans="1:54">
      <c r="A200" s="33">
        <v>185</v>
      </c>
      <c r="B200" s="23"/>
      <c r="C200" s="27"/>
      <c r="D200" s="27">
        <v>2</v>
      </c>
      <c r="E200" s="27"/>
      <c r="F200" s="27"/>
      <c r="G200" s="27"/>
      <c r="H200" s="27"/>
      <c r="I200" s="27"/>
      <c r="J200" s="22"/>
      <c r="K200" s="22"/>
      <c r="L200" s="53" t="s">
        <v>678</v>
      </c>
      <c r="M200" s="43" t="s">
        <v>679</v>
      </c>
      <c r="N200" s="72" t="s">
        <v>680</v>
      </c>
      <c r="O200" s="29" t="s">
        <v>81</v>
      </c>
      <c r="P200" s="23" t="s">
        <v>305</v>
      </c>
      <c r="Q200" s="32"/>
      <c r="R200" s="32" t="s">
        <v>81</v>
      </c>
      <c r="S200" s="53" t="s">
        <v>327</v>
      </c>
      <c r="T200" s="23" t="s">
        <v>25</v>
      </c>
      <c r="U200" s="280" t="s">
        <v>307</v>
      </c>
      <c r="V200" s="58" t="s">
        <v>306</v>
      </c>
      <c r="W200" s="29" t="s">
        <v>328</v>
      </c>
      <c r="X200" s="27" t="s">
        <v>309</v>
      </c>
      <c r="Y200" s="72" t="s">
        <v>25</v>
      </c>
      <c r="Z200" s="23" t="s">
        <v>681</v>
      </c>
      <c r="AA200" s="411">
        <f>AA201+AA202</f>
        <v>0.191</v>
      </c>
      <c r="AB200" s="72" t="s">
        <v>25</v>
      </c>
      <c r="AC200" s="22"/>
      <c r="AD200" s="22"/>
      <c r="AE200" s="22"/>
      <c r="AF200" s="22"/>
      <c r="AG200" s="70"/>
      <c r="AH200" s="70"/>
      <c r="AI200" s="84"/>
      <c r="AJ200" s="27">
        <v>0</v>
      </c>
      <c r="AK200" s="22">
        <v>0</v>
      </c>
      <c r="AL200" s="22">
        <v>1</v>
      </c>
      <c r="AM200" s="22">
        <v>0</v>
      </c>
      <c r="AN200" s="22">
        <v>1</v>
      </c>
      <c r="AO200" s="22">
        <v>0</v>
      </c>
      <c r="AP200" s="22">
        <v>0</v>
      </c>
      <c r="AQ200" s="22">
        <v>0</v>
      </c>
      <c r="AR200" s="126">
        <v>1</v>
      </c>
      <c r="AS200" s="22">
        <v>0</v>
      </c>
      <c r="AT200" s="22">
        <v>0</v>
      </c>
      <c r="AU200" s="22">
        <v>1</v>
      </c>
      <c r="AV200" s="22">
        <v>0</v>
      </c>
      <c r="AW200" s="22">
        <v>0</v>
      </c>
      <c r="AX200" s="126">
        <v>1</v>
      </c>
      <c r="AY200" s="22">
        <v>0</v>
      </c>
      <c r="AZ200" s="22">
        <v>0</v>
      </c>
      <c r="BA200" s="22">
        <v>1</v>
      </c>
      <c r="BB200" s="27">
        <v>0</v>
      </c>
    </row>
    <row r="201" ht="39.95" customHeight="1" spans="1:54">
      <c r="A201" s="33">
        <v>186</v>
      </c>
      <c r="B201" s="23"/>
      <c r="C201" s="27"/>
      <c r="D201" s="27"/>
      <c r="E201" s="27">
        <v>3</v>
      </c>
      <c r="F201" s="27"/>
      <c r="G201" s="27"/>
      <c r="H201" s="27"/>
      <c r="I201" s="27"/>
      <c r="J201" s="22"/>
      <c r="K201" s="22"/>
      <c r="L201" s="53" t="s">
        <v>682</v>
      </c>
      <c r="M201" s="43" t="s">
        <v>683</v>
      </c>
      <c r="N201" s="47" t="s">
        <v>684</v>
      </c>
      <c r="O201" s="29" t="s">
        <v>106</v>
      </c>
      <c r="P201" s="23" t="s">
        <v>305</v>
      </c>
      <c r="Q201" s="32"/>
      <c r="R201" s="32" t="s">
        <v>73</v>
      </c>
      <c r="S201" s="53" t="s">
        <v>327</v>
      </c>
      <c r="T201" s="23" t="s">
        <v>25</v>
      </c>
      <c r="U201" s="280" t="s">
        <v>307</v>
      </c>
      <c r="V201" s="58" t="s">
        <v>306</v>
      </c>
      <c r="W201" s="53" t="s">
        <v>25</v>
      </c>
      <c r="X201" s="27" t="s">
        <v>309</v>
      </c>
      <c r="Y201" s="43" t="s">
        <v>25</v>
      </c>
      <c r="Z201" s="72" t="s">
        <v>25</v>
      </c>
      <c r="AA201" s="411">
        <v>0.111</v>
      </c>
      <c r="AB201" s="72" t="s">
        <v>25</v>
      </c>
      <c r="AC201" s="22"/>
      <c r="AD201" s="22"/>
      <c r="AE201" s="22"/>
      <c r="AF201" s="22"/>
      <c r="AG201" s="70"/>
      <c r="AH201" s="70"/>
      <c r="AI201" s="84"/>
      <c r="AJ201" s="27">
        <v>0</v>
      </c>
      <c r="AK201" s="22">
        <v>0</v>
      </c>
      <c r="AL201" s="22">
        <v>1</v>
      </c>
      <c r="AM201" s="22">
        <v>0</v>
      </c>
      <c r="AN201" s="22">
        <v>1</v>
      </c>
      <c r="AO201" s="22">
        <v>0</v>
      </c>
      <c r="AP201" s="22">
        <v>0</v>
      </c>
      <c r="AQ201" s="22">
        <v>0</v>
      </c>
      <c r="AR201" s="126">
        <v>1</v>
      </c>
      <c r="AS201" s="22">
        <v>0</v>
      </c>
      <c r="AT201" s="22">
        <v>0</v>
      </c>
      <c r="AU201" s="22">
        <v>1</v>
      </c>
      <c r="AV201" s="22">
        <v>0</v>
      </c>
      <c r="AW201" s="22">
        <v>0</v>
      </c>
      <c r="AX201" s="126">
        <v>1</v>
      </c>
      <c r="AY201" s="22">
        <v>0</v>
      </c>
      <c r="AZ201" s="22">
        <v>0</v>
      </c>
      <c r="BA201" s="22">
        <v>1</v>
      </c>
      <c r="BB201" s="27">
        <v>0</v>
      </c>
    </row>
    <row r="202" ht="39.95" customHeight="1" spans="1:54">
      <c r="A202" s="33">
        <v>187</v>
      </c>
      <c r="B202" s="23"/>
      <c r="C202" s="27"/>
      <c r="D202" s="27"/>
      <c r="E202" s="27">
        <v>3</v>
      </c>
      <c r="F202" s="27"/>
      <c r="G202" s="27"/>
      <c r="H202" s="27"/>
      <c r="I202" s="27"/>
      <c r="J202" s="22"/>
      <c r="K202" s="22"/>
      <c r="L202" s="53" t="s">
        <v>685</v>
      </c>
      <c r="M202" s="43" t="s">
        <v>686</v>
      </c>
      <c r="N202" s="72" t="s">
        <v>680</v>
      </c>
      <c r="O202" s="29" t="s">
        <v>106</v>
      </c>
      <c r="P202" s="23" t="s">
        <v>305</v>
      </c>
      <c r="Q202" s="32"/>
      <c r="R202" s="32" t="s">
        <v>81</v>
      </c>
      <c r="S202" s="53" t="s">
        <v>327</v>
      </c>
      <c r="T202" s="23" t="s">
        <v>25</v>
      </c>
      <c r="U202" s="280" t="s">
        <v>307</v>
      </c>
      <c r="V202" s="58" t="s">
        <v>306</v>
      </c>
      <c r="W202" s="27" t="s">
        <v>25</v>
      </c>
      <c r="X202" s="27" t="s">
        <v>309</v>
      </c>
      <c r="Y202" s="43" t="s">
        <v>25</v>
      </c>
      <c r="Z202" s="72" t="s">
        <v>25</v>
      </c>
      <c r="AA202" s="411">
        <v>0.08</v>
      </c>
      <c r="AB202" s="72" t="s">
        <v>25</v>
      </c>
      <c r="AC202" s="22"/>
      <c r="AD202" s="22"/>
      <c r="AE202" s="22"/>
      <c r="AF202" s="22"/>
      <c r="AG202" s="70"/>
      <c r="AH202" s="70"/>
      <c r="AI202" s="84"/>
      <c r="AJ202" s="27">
        <v>0</v>
      </c>
      <c r="AK202" s="22">
        <v>0</v>
      </c>
      <c r="AL202" s="22">
        <v>1</v>
      </c>
      <c r="AM202" s="22">
        <v>0</v>
      </c>
      <c r="AN202" s="22">
        <v>1</v>
      </c>
      <c r="AO202" s="22">
        <v>0</v>
      </c>
      <c r="AP202" s="22">
        <v>0</v>
      </c>
      <c r="AQ202" s="22">
        <v>0</v>
      </c>
      <c r="AR202" s="126">
        <v>1</v>
      </c>
      <c r="AS202" s="22">
        <v>0</v>
      </c>
      <c r="AT202" s="22">
        <v>0</v>
      </c>
      <c r="AU202" s="22">
        <v>1</v>
      </c>
      <c r="AV202" s="22">
        <v>0</v>
      </c>
      <c r="AW202" s="22">
        <v>0</v>
      </c>
      <c r="AX202" s="126">
        <v>1</v>
      </c>
      <c r="AY202" s="22">
        <v>0</v>
      </c>
      <c r="AZ202" s="22">
        <v>0</v>
      </c>
      <c r="BA202" s="22">
        <v>1</v>
      </c>
      <c r="BB202" s="27">
        <v>0</v>
      </c>
    </row>
    <row r="203" ht="39.95" customHeight="1" spans="1:54">
      <c r="A203" s="33">
        <v>188</v>
      </c>
      <c r="B203" s="23"/>
      <c r="C203" s="27"/>
      <c r="D203" s="27">
        <v>2</v>
      </c>
      <c r="E203" s="27"/>
      <c r="F203" s="27"/>
      <c r="G203" s="27"/>
      <c r="H203" s="27"/>
      <c r="I203" s="27"/>
      <c r="J203" s="22"/>
      <c r="K203" s="22"/>
      <c r="L203" s="53" t="s">
        <v>687</v>
      </c>
      <c r="M203" s="43" t="s">
        <v>688</v>
      </c>
      <c r="N203" s="72" t="s">
        <v>680</v>
      </c>
      <c r="O203" s="98" t="s">
        <v>81</v>
      </c>
      <c r="P203" s="23" t="s">
        <v>305</v>
      </c>
      <c r="Q203" s="53"/>
      <c r="R203" s="32" t="s">
        <v>81</v>
      </c>
      <c r="S203" s="53" t="s">
        <v>327</v>
      </c>
      <c r="T203" s="23" t="s">
        <v>25</v>
      </c>
      <c r="U203" s="280" t="s">
        <v>307</v>
      </c>
      <c r="V203" s="58" t="s">
        <v>306</v>
      </c>
      <c r="W203" s="29" t="s">
        <v>672</v>
      </c>
      <c r="X203" s="27" t="s">
        <v>309</v>
      </c>
      <c r="Y203" s="43" t="s">
        <v>25</v>
      </c>
      <c r="Z203" s="72" t="s">
        <v>25</v>
      </c>
      <c r="AA203" s="411">
        <v>0.02</v>
      </c>
      <c r="AB203" s="22" t="s">
        <v>25</v>
      </c>
      <c r="AC203" s="53" t="s">
        <v>25</v>
      </c>
      <c r="AD203" s="53" t="s">
        <v>25</v>
      </c>
      <c r="AE203" s="53" t="s">
        <v>25</v>
      </c>
      <c r="AF203" s="53" t="s">
        <v>25</v>
      </c>
      <c r="AG203" s="53" t="s">
        <v>25</v>
      </c>
      <c r="AH203" s="53" t="s">
        <v>25</v>
      </c>
      <c r="AI203" s="84"/>
      <c r="AJ203" s="27">
        <v>0</v>
      </c>
      <c r="AK203" s="22">
        <v>0</v>
      </c>
      <c r="AL203" s="22">
        <v>1</v>
      </c>
      <c r="AM203" s="22">
        <v>0</v>
      </c>
      <c r="AN203" s="22">
        <v>1</v>
      </c>
      <c r="AO203" s="22">
        <v>0</v>
      </c>
      <c r="AP203" s="22">
        <v>0</v>
      </c>
      <c r="AQ203" s="22">
        <v>0</v>
      </c>
      <c r="AR203" s="126">
        <v>1</v>
      </c>
      <c r="AS203" s="22">
        <v>0</v>
      </c>
      <c r="AT203" s="22">
        <v>0</v>
      </c>
      <c r="AU203" s="22">
        <v>1</v>
      </c>
      <c r="AV203" s="22">
        <v>0</v>
      </c>
      <c r="AW203" s="22">
        <v>0</v>
      </c>
      <c r="AX203" s="126">
        <v>1</v>
      </c>
      <c r="AY203" s="22">
        <v>0</v>
      </c>
      <c r="AZ203" s="22">
        <v>0</v>
      </c>
      <c r="BA203" s="22">
        <v>1</v>
      </c>
      <c r="BB203" s="27">
        <v>0</v>
      </c>
    </row>
    <row r="204" ht="39.95" customHeight="1" spans="1:54">
      <c r="A204" s="33">
        <v>189</v>
      </c>
      <c r="B204" s="23"/>
      <c r="C204" s="27"/>
      <c r="D204" s="27">
        <v>2</v>
      </c>
      <c r="E204" s="27"/>
      <c r="F204" s="27"/>
      <c r="G204" s="27"/>
      <c r="H204" s="27"/>
      <c r="I204" s="27"/>
      <c r="J204" s="22"/>
      <c r="K204" s="22"/>
      <c r="L204" s="42" t="s">
        <v>689</v>
      </c>
      <c r="M204" s="43" t="s">
        <v>690</v>
      </c>
      <c r="N204" s="101" t="s">
        <v>691</v>
      </c>
      <c r="O204" s="98" t="s">
        <v>81</v>
      </c>
      <c r="P204" s="23" t="s">
        <v>305</v>
      </c>
      <c r="Q204" s="32"/>
      <c r="R204" s="64" t="s">
        <v>73</v>
      </c>
      <c r="S204" s="53" t="s">
        <v>327</v>
      </c>
      <c r="T204" s="23" t="s">
        <v>25</v>
      </c>
      <c r="U204" s="280" t="s">
        <v>307</v>
      </c>
      <c r="V204" s="58" t="s">
        <v>306</v>
      </c>
      <c r="W204" s="29" t="s">
        <v>444</v>
      </c>
      <c r="X204" s="27" t="s">
        <v>692</v>
      </c>
      <c r="Y204" s="53" t="s">
        <v>25</v>
      </c>
      <c r="Z204" s="23" t="s">
        <v>25</v>
      </c>
      <c r="AA204" s="411">
        <v>0.001</v>
      </c>
      <c r="AB204" s="22" t="s">
        <v>25</v>
      </c>
      <c r="AC204" s="53"/>
      <c r="AD204" s="53"/>
      <c r="AE204" s="53"/>
      <c r="AF204" s="53"/>
      <c r="AG204" s="53"/>
      <c r="AH204" s="53"/>
      <c r="AI204" s="84"/>
      <c r="AJ204" s="27">
        <v>0</v>
      </c>
      <c r="AK204" s="22">
        <v>0</v>
      </c>
      <c r="AL204" s="22">
        <v>3</v>
      </c>
      <c r="AM204" s="22">
        <v>0</v>
      </c>
      <c r="AN204" s="22">
        <v>3</v>
      </c>
      <c r="AO204" s="22">
        <v>0</v>
      </c>
      <c r="AP204" s="22">
        <v>0</v>
      </c>
      <c r="AQ204" s="22">
        <v>0</v>
      </c>
      <c r="AR204" s="126">
        <v>3</v>
      </c>
      <c r="AS204" s="22">
        <v>0</v>
      </c>
      <c r="AT204" s="22">
        <v>0</v>
      </c>
      <c r="AU204" s="22">
        <v>3</v>
      </c>
      <c r="AV204" s="22">
        <v>0</v>
      </c>
      <c r="AW204" s="22">
        <v>0</v>
      </c>
      <c r="AX204" s="126">
        <v>3</v>
      </c>
      <c r="AY204" s="22">
        <v>0</v>
      </c>
      <c r="AZ204" s="22">
        <v>0</v>
      </c>
      <c r="BA204" s="22">
        <v>3</v>
      </c>
      <c r="BB204" s="27">
        <v>0</v>
      </c>
    </row>
    <row r="205" s="7" customFormat="1" ht="39.95" customHeight="1" spans="1:54">
      <c r="A205" s="33">
        <v>190</v>
      </c>
      <c r="B205" s="23"/>
      <c r="C205" s="27">
        <v>1</v>
      </c>
      <c r="D205" s="27"/>
      <c r="E205" s="27"/>
      <c r="F205" s="27"/>
      <c r="G205" s="27"/>
      <c r="H205" s="27"/>
      <c r="I205" s="27"/>
      <c r="J205" s="22"/>
      <c r="K205" s="22"/>
      <c r="L205" s="53" t="s">
        <v>693</v>
      </c>
      <c r="M205" s="43" t="s">
        <v>181</v>
      </c>
      <c r="N205" s="339" t="s">
        <v>336</v>
      </c>
      <c r="O205" s="98"/>
      <c r="P205" s="23" t="s">
        <v>305</v>
      </c>
      <c r="Q205" s="32"/>
      <c r="R205" s="32" t="s">
        <v>73</v>
      </c>
      <c r="S205" s="53" t="s">
        <v>327</v>
      </c>
      <c r="T205" s="32" t="s">
        <v>25</v>
      </c>
      <c r="U205" s="32" t="s">
        <v>306</v>
      </c>
      <c r="V205" s="32" t="s">
        <v>307</v>
      </c>
      <c r="W205" s="23" t="s">
        <v>328</v>
      </c>
      <c r="X205" s="27" t="s">
        <v>309</v>
      </c>
      <c r="Y205" s="43" t="s">
        <v>25</v>
      </c>
      <c r="Z205" s="43" t="s">
        <v>25</v>
      </c>
      <c r="AA205" s="74">
        <f>AA206</f>
        <v>2.5923</v>
      </c>
      <c r="AB205" s="32" t="s">
        <v>25</v>
      </c>
      <c r="AC205" s="58"/>
      <c r="AD205" s="58"/>
      <c r="AE205" s="58"/>
      <c r="AF205" s="58"/>
      <c r="AG205" s="70"/>
      <c r="AH205" s="70"/>
      <c r="AI205" s="84"/>
      <c r="AJ205" s="27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v>0</v>
      </c>
      <c r="AQ205" s="22">
        <v>0</v>
      </c>
      <c r="AR205" s="22">
        <v>0</v>
      </c>
      <c r="AS205" s="22">
        <v>0</v>
      </c>
      <c r="AT205" s="22">
        <v>0</v>
      </c>
      <c r="AU205" s="22">
        <v>0</v>
      </c>
      <c r="AV205" s="22">
        <v>0</v>
      </c>
      <c r="AW205" s="22">
        <v>0</v>
      </c>
      <c r="AX205" s="22">
        <v>0</v>
      </c>
      <c r="AY205" s="22">
        <v>0</v>
      </c>
      <c r="AZ205" s="22">
        <v>0</v>
      </c>
      <c r="BA205" s="22">
        <v>0</v>
      </c>
      <c r="BB205" s="27">
        <v>1</v>
      </c>
    </row>
    <row r="206" ht="39.95" customHeight="1" spans="1:54">
      <c r="A206" s="33">
        <v>191</v>
      </c>
      <c r="B206" s="23"/>
      <c r="C206" s="27">
        <v>1</v>
      </c>
      <c r="D206" s="27"/>
      <c r="E206" s="27"/>
      <c r="F206" s="27"/>
      <c r="G206" s="27"/>
      <c r="H206" s="27"/>
      <c r="I206" s="27"/>
      <c r="J206" s="22"/>
      <c r="K206" s="22"/>
      <c r="L206" s="53" t="s">
        <v>694</v>
      </c>
      <c r="M206" s="43" t="s">
        <v>181</v>
      </c>
      <c r="N206" s="391" t="s">
        <v>695</v>
      </c>
      <c r="O206" s="98"/>
      <c r="P206" s="23" t="s">
        <v>305</v>
      </c>
      <c r="Q206" s="32"/>
      <c r="R206" s="32" t="s">
        <v>73</v>
      </c>
      <c r="S206" s="53" t="s">
        <v>327</v>
      </c>
      <c r="T206" s="32" t="s">
        <v>25</v>
      </c>
      <c r="U206" s="32" t="s">
        <v>306</v>
      </c>
      <c r="V206" s="32" t="s">
        <v>307</v>
      </c>
      <c r="W206" s="23" t="s">
        <v>328</v>
      </c>
      <c r="X206" s="27" t="s">
        <v>309</v>
      </c>
      <c r="Y206" s="43" t="s">
        <v>25</v>
      </c>
      <c r="Z206" s="43" t="s">
        <v>25</v>
      </c>
      <c r="AA206" s="74">
        <f>AA207</f>
        <v>2.5923</v>
      </c>
      <c r="AB206" s="32" t="s">
        <v>25</v>
      </c>
      <c r="AC206" s="58"/>
      <c r="AD206" s="58"/>
      <c r="AE206" s="58"/>
      <c r="AF206" s="58"/>
      <c r="AG206" s="70"/>
      <c r="AH206" s="70"/>
      <c r="AI206" s="84"/>
      <c r="AJ206" s="27">
        <v>1</v>
      </c>
      <c r="AK206" s="22">
        <v>0</v>
      </c>
      <c r="AL206" s="22">
        <v>0</v>
      </c>
      <c r="AM206" s="22">
        <v>0</v>
      </c>
      <c r="AN206" s="22">
        <v>0</v>
      </c>
      <c r="AO206" s="22">
        <v>0</v>
      </c>
      <c r="AP206" s="22">
        <v>0</v>
      </c>
      <c r="AQ206" s="22">
        <v>0</v>
      </c>
      <c r="AR206" s="22">
        <v>0</v>
      </c>
      <c r="AS206" s="22">
        <v>0</v>
      </c>
      <c r="AT206" s="22">
        <v>0</v>
      </c>
      <c r="AU206" s="22">
        <v>0</v>
      </c>
      <c r="AV206" s="22">
        <v>0</v>
      </c>
      <c r="AW206" s="22">
        <v>0</v>
      </c>
      <c r="AX206" s="22">
        <v>0</v>
      </c>
      <c r="AY206" s="22">
        <v>0</v>
      </c>
      <c r="AZ206" s="22">
        <v>0</v>
      </c>
      <c r="BA206" s="22">
        <v>0</v>
      </c>
      <c r="BB206" s="27">
        <v>0</v>
      </c>
    </row>
    <row r="207" ht="39.95" customHeight="1" spans="1:54">
      <c r="A207" s="33">
        <v>192</v>
      </c>
      <c r="B207" s="23"/>
      <c r="C207" s="27">
        <v>1</v>
      </c>
      <c r="D207" s="27"/>
      <c r="E207" s="29"/>
      <c r="F207" s="29"/>
      <c r="G207" s="27"/>
      <c r="H207" s="27"/>
      <c r="I207" s="27"/>
      <c r="J207" s="22"/>
      <c r="K207" s="22"/>
      <c r="L207" s="53" t="s">
        <v>696</v>
      </c>
      <c r="M207" s="43" t="s">
        <v>181</v>
      </c>
      <c r="N207" s="391" t="s">
        <v>697</v>
      </c>
      <c r="O207" s="29"/>
      <c r="P207" s="23" t="s">
        <v>305</v>
      </c>
      <c r="Q207" s="32"/>
      <c r="R207" s="32" t="s">
        <v>73</v>
      </c>
      <c r="S207" s="53" t="s">
        <v>327</v>
      </c>
      <c r="T207" s="32" t="s">
        <v>25</v>
      </c>
      <c r="U207" s="32" t="s">
        <v>306</v>
      </c>
      <c r="V207" s="32" t="s">
        <v>307</v>
      </c>
      <c r="W207" s="23" t="s">
        <v>328</v>
      </c>
      <c r="X207" s="27" t="s">
        <v>309</v>
      </c>
      <c r="Y207" s="43" t="s">
        <v>25</v>
      </c>
      <c r="Z207" s="43" t="s">
        <v>25</v>
      </c>
      <c r="AA207" s="74">
        <f>AA216+AA243</f>
        <v>2.5923</v>
      </c>
      <c r="AB207" s="32" t="s">
        <v>25</v>
      </c>
      <c r="AC207" s="22"/>
      <c r="AD207" s="22"/>
      <c r="AE207" s="22"/>
      <c r="AF207" s="22"/>
      <c r="AG207" s="70"/>
      <c r="AH207" s="70"/>
      <c r="AI207" s="84"/>
      <c r="AJ207" s="22">
        <v>0</v>
      </c>
      <c r="AK207" s="22">
        <v>1</v>
      </c>
      <c r="AL207" s="22">
        <v>0</v>
      </c>
      <c r="AM207" s="22">
        <v>1</v>
      </c>
      <c r="AN207" s="22">
        <v>0</v>
      </c>
      <c r="AO207" s="22">
        <v>0</v>
      </c>
      <c r="AP207" s="78">
        <v>0</v>
      </c>
      <c r="AQ207" s="78">
        <v>0</v>
      </c>
      <c r="AR207" s="78">
        <v>0</v>
      </c>
      <c r="AS207" s="78">
        <v>0</v>
      </c>
      <c r="AT207" s="78">
        <v>0</v>
      </c>
      <c r="AU207" s="78">
        <v>0</v>
      </c>
      <c r="AV207" s="22">
        <v>0</v>
      </c>
      <c r="AW207" s="22">
        <v>0</v>
      </c>
      <c r="AX207" s="22">
        <v>0</v>
      </c>
      <c r="AY207" s="22">
        <v>0</v>
      </c>
      <c r="AZ207" s="22">
        <v>0</v>
      </c>
      <c r="BA207" s="22">
        <v>0</v>
      </c>
      <c r="BB207" s="22">
        <v>0</v>
      </c>
    </row>
    <row r="208" ht="39.95" customHeight="1" spans="1:54">
      <c r="A208" s="33">
        <v>193</v>
      </c>
      <c r="B208" s="23"/>
      <c r="C208" s="27">
        <v>1</v>
      </c>
      <c r="D208" s="27"/>
      <c r="E208" s="29"/>
      <c r="F208" s="29"/>
      <c r="G208" s="27"/>
      <c r="H208" s="27"/>
      <c r="I208" s="27"/>
      <c r="J208" s="22"/>
      <c r="K208" s="22"/>
      <c r="L208" s="53" t="s">
        <v>698</v>
      </c>
      <c r="M208" s="43" t="s">
        <v>181</v>
      </c>
      <c r="N208" s="391" t="s">
        <v>699</v>
      </c>
      <c r="O208" s="29"/>
      <c r="P208" s="23" t="s">
        <v>305</v>
      </c>
      <c r="Q208" s="32"/>
      <c r="R208" s="32" t="s">
        <v>73</v>
      </c>
      <c r="S208" s="53" t="s">
        <v>327</v>
      </c>
      <c r="T208" s="32" t="s">
        <v>25</v>
      </c>
      <c r="U208" s="32" t="s">
        <v>306</v>
      </c>
      <c r="V208" s="32" t="s">
        <v>307</v>
      </c>
      <c r="W208" s="23" t="s">
        <v>328</v>
      </c>
      <c r="X208" s="27" t="s">
        <v>309</v>
      </c>
      <c r="Y208" s="43" t="s">
        <v>25</v>
      </c>
      <c r="Z208" s="43" t="s">
        <v>25</v>
      </c>
      <c r="AA208" s="74">
        <f>AA217+AA242+AA258+AA262*AL262</f>
        <v>2.9816</v>
      </c>
      <c r="AB208" s="32" t="s">
        <v>25</v>
      </c>
      <c r="AC208" s="22"/>
      <c r="AD208" s="22"/>
      <c r="AE208" s="22"/>
      <c r="AF208" s="22"/>
      <c r="AG208" s="70"/>
      <c r="AH208" s="70"/>
      <c r="AI208" s="84"/>
      <c r="AJ208" s="22">
        <v>0</v>
      </c>
      <c r="AK208" s="22">
        <v>0</v>
      </c>
      <c r="AL208" s="22">
        <v>1</v>
      </c>
      <c r="AM208" s="22">
        <v>0</v>
      </c>
      <c r="AN208" s="22">
        <v>1</v>
      </c>
      <c r="AO208" s="22">
        <v>0</v>
      </c>
      <c r="AP208" s="78">
        <v>0</v>
      </c>
      <c r="AQ208" s="78">
        <v>0</v>
      </c>
      <c r="AR208" s="78">
        <v>0</v>
      </c>
      <c r="AS208" s="78">
        <v>0</v>
      </c>
      <c r="AT208" s="78">
        <v>0</v>
      </c>
      <c r="AU208" s="78">
        <v>0</v>
      </c>
      <c r="AV208" s="22">
        <v>0</v>
      </c>
      <c r="AW208" s="22">
        <v>0</v>
      </c>
      <c r="AX208" s="22">
        <v>0</v>
      </c>
      <c r="AY208" s="22">
        <v>0</v>
      </c>
      <c r="AZ208" s="22">
        <v>0</v>
      </c>
      <c r="BA208" s="22">
        <v>0</v>
      </c>
      <c r="BB208" s="22">
        <v>0</v>
      </c>
    </row>
    <row r="209" ht="39.95" customHeight="1" spans="1:54">
      <c r="A209" s="33">
        <v>194</v>
      </c>
      <c r="B209" s="23"/>
      <c r="C209" s="27">
        <v>1</v>
      </c>
      <c r="D209" s="27"/>
      <c r="E209" s="29"/>
      <c r="F209" s="29"/>
      <c r="G209" s="27"/>
      <c r="H209" s="27"/>
      <c r="I209" s="27"/>
      <c r="J209" s="22"/>
      <c r="K209" s="22"/>
      <c r="L209" s="53" t="s">
        <v>180</v>
      </c>
      <c r="M209" s="43" t="s">
        <v>181</v>
      </c>
      <c r="N209" s="339" t="s">
        <v>332</v>
      </c>
      <c r="O209" s="29"/>
      <c r="P209" s="23" t="s">
        <v>305</v>
      </c>
      <c r="Q209" s="32"/>
      <c r="R209" s="32" t="s">
        <v>73</v>
      </c>
      <c r="S209" s="53" t="s">
        <v>327</v>
      </c>
      <c r="T209" s="32" t="s">
        <v>25</v>
      </c>
      <c r="U209" s="32" t="s">
        <v>306</v>
      </c>
      <c r="V209" s="32" t="s">
        <v>307</v>
      </c>
      <c r="W209" s="23" t="s">
        <v>328</v>
      </c>
      <c r="X209" s="27" t="s">
        <v>309</v>
      </c>
      <c r="Y209" s="43" t="s">
        <v>25</v>
      </c>
      <c r="Z209" s="43" t="s">
        <v>25</v>
      </c>
      <c r="AA209" s="74">
        <v>2.5923</v>
      </c>
      <c r="AB209" s="32"/>
      <c r="AC209" s="22"/>
      <c r="AD209" s="22"/>
      <c r="AE209" s="22"/>
      <c r="AF209" s="22"/>
      <c r="AG209" s="70"/>
      <c r="AH209" s="70"/>
      <c r="AI209" s="84"/>
      <c r="AJ209" s="27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1</v>
      </c>
      <c r="AP209" s="78">
        <v>0</v>
      </c>
      <c r="AQ209" s="78">
        <v>0</v>
      </c>
      <c r="AR209" s="78">
        <v>0</v>
      </c>
      <c r="AS209" s="78">
        <v>0</v>
      </c>
      <c r="AT209" s="78">
        <v>0</v>
      </c>
      <c r="AU209" s="78">
        <v>0</v>
      </c>
      <c r="AV209" s="22">
        <v>0</v>
      </c>
      <c r="AW209" s="22">
        <v>0</v>
      </c>
      <c r="AX209" s="22">
        <v>0</v>
      </c>
      <c r="AY209" s="22">
        <v>0</v>
      </c>
      <c r="AZ209" s="22">
        <v>0</v>
      </c>
      <c r="BA209" s="22">
        <v>0</v>
      </c>
      <c r="BB209" s="27">
        <v>0</v>
      </c>
    </row>
    <row r="210" ht="69" spans="1:54">
      <c r="A210" s="33">
        <v>195</v>
      </c>
      <c r="B210" s="23"/>
      <c r="C210" s="27">
        <v>1</v>
      </c>
      <c r="D210" s="27"/>
      <c r="E210" s="29"/>
      <c r="F210" s="29"/>
      <c r="G210" s="27"/>
      <c r="H210" s="27"/>
      <c r="I210" s="27"/>
      <c r="J210" s="22"/>
      <c r="K210" s="22"/>
      <c r="L210" s="53" t="s">
        <v>191</v>
      </c>
      <c r="M210" s="43" t="s">
        <v>181</v>
      </c>
      <c r="N210" s="339" t="s">
        <v>388</v>
      </c>
      <c r="O210" s="29"/>
      <c r="P210" s="23" t="s">
        <v>305</v>
      </c>
      <c r="Q210" s="32"/>
      <c r="R210" s="32" t="s">
        <v>73</v>
      </c>
      <c r="S210" s="53" t="s">
        <v>327</v>
      </c>
      <c r="T210" s="32" t="s">
        <v>25</v>
      </c>
      <c r="U210" s="32" t="s">
        <v>306</v>
      </c>
      <c r="V210" s="32" t="s">
        <v>307</v>
      </c>
      <c r="W210" s="23" t="s">
        <v>328</v>
      </c>
      <c r="X210" s="27" t="s">
        <v>309</v>
      </c>
      <c r="Y210" s="43" t="s">
        <v>25</v>
      </c>
      <c r="Z210" s="43" t="s">
        <v>25</v>
      </c>
      <c r="AA210" s="74">
        <f>AA223+AA246</f>
        <v>1.1526</v>
      </c>
      <c r="AB210" s="32" t="s">
        <v>25</v>
      </c>
      <c r="AC210" s="22"/>
      <c r="AD210" s="22"/>
      <c r="AE210" s="22"/>
      <c r="AF210" s="22"/>
      <c r="AG210" s="70"/>
      <c r="AH210" s="70"/>
      <c r="AI210" s="84"/>
      <c r="AJ210" s="22">
        <v>0</v>
      </c>
      <c r="AK210" s="22">
        <v>0</v>
      </c>
      <c r="AL210" s="22">
        <v>0</v>
      </c>
      <c r="AM210" s="22">
        <v>0</v>
      </c>
      <c r="AN210" s="22">
        <v>0</v>
      </c>
      <c r="AO210" s="22">
        <v>0</v>
      </c>
      <c r="AP210" s="78">
        <v>1</v>
      </c>
      <c r="AQ210" s="78">
        <v>1</v>
      </c>
      <c r="AR210" s="78">
        <v>0</v>
      </c>
      <c r="AS210" s="78">
        <v>1</v>
      </c>
      <c r="AT210" s="78">
        <v>1</v>
      </c>
      <c r="AU210" s="78">
        <v>0</v>
      </c>
      <c r="AV210" s="22">
        <v>0</v>
      </c>
      <c r="AW210" s="22">
        <v>0</v>
      </c>
      <c r="AX210" s="22">
        <v>0</v>
      </c>
      <c r="AY210" s="22">
        <v>0</v>
      </c>
      <c r="AZ210" s="22">
        <v>0</v>
      </c>
      <c r="BA210" s="22">
        <v>0</v>
      </c>
      <c r="BB210" s="22">
        <v>0</v>
      </c>
    </row>
    <row r="211" ht="86.25" spans="1:54">
      <c r="A211" s="33">
        <v>196</v>
      </c>
      <c r="B211" s="23"/>
      <c r="C211" s="27">
        <v>1</v>
      </c>
      <c r="D211" s="27"/>
      <c r="E211" s="29"/>
      <c r="F211" s="29"/>
      <c r="G211" s="27"/>
      <c r="H211" s="27"/>
      <c r="I211" s="27"/>
      <c r="J211" s="22"/>
      <c r="K211" s="22"/>
      <c r="L211" s="53" t="s">
        <v>193</v>
      </c>
      <c r="M211" s="43" t="s">
        <v>181</v>
      </c>
      <c r="N211" s="339" t="s">
        <v>700</v>
      </c>
      <c r="O211" s="29"/>
      <c r="P211" s="23" t="s">
        <v>305</v>
      </c>
      <c r="Q211" s="32"/>
      <c r="R211" s="32" t="s">
        <v>73</v>
      </c>
      <c r="S211" s="53" t="s">
        <v>327</v>
      </c>
      <c r="T211" s="32" t="s">
        <v>25</v>
      </c>
      <c r="U211" s="32" t="s">
        <v>306</v>
      </c>
      <c r="V211" s="32" t="s">
        <v>307</v>
      </c>
      <c r="W211" s="23" t="s">
        <v>328</v>
      </c>
      <c r="X211" s="27" t="s">
        <v>309</v>
      </c>
      <c r="Y211" s="43" t="s">
        <v>25</v>
      </c>
      <c r="Z211" s="43" t="s">
        <v>25</v>
      </c>
      <c r="AA211" s="74">
        <f>AA224+AA247</f>
        <v>0.9809</v>
      </c>
      <c r="AB211" s="32" t="s">
        <v>25</v>
      </c>
      <c r="AC211" s="22"/>
      <c r="AD211" s="22"/>
      <c r="AE211" s="22"/>
      <c r="AF211" s="22"/>
      <c r="AG211" s="70"/>
      <c r="AH211" s="70"/>
      <c r="AI211" s="84"/>
      <c r="AJ211" s="22">
        <v>0</v>
      </c>
      <c r="AK211" s="22">
        <v>0</v>
      </c>
      <c r="AL211" s="22">
        <v>0</v>
      </c>
      <c r="AM211" s="22">
        <v>0</v>
      </c>
      <c r="AN211" s="22">
        <v>0</v>
      </c>
      <c r="AO211" s="22">
        <v>0</v>
      </c>
      <c r="AP211" s="78">
        <v>0</v>
      </c>
      <c r="AQ211" s="78">
        <v>0</v>
      </c>
      <c r="AR211" s="78">
        <v>1</v>
      </c>
      <c r="AS211" s="78">
        <v>0</v>
      </c>
      <c r="AT211" s="78">
        <v>0</v>
      </c>
      <c r="AU211" s="78">
        <v>1</v>
      </c>
      <c r="AV211" s="22">
        <v>0</v>
      </c>
      <c r="AW211" s="22">
        <v>0</v>
      </c>
      <c r="AX211" s="22">
        <v>0</v>
      </c>
      <c r="AY211" s="22">
        <v>0</v>
      </c>
      <c r="AZ211" s="22">
        <v>0</v>
      </c>
      <c r="BA211" s="22">
        <v>0</v>
      </c>
      <c r="BB211" s="22">
        <v>0</v>
      </c>
    </row>
    <row r="212" ht="66" spans="1:54">
      <c r="A212" s="33">
        <v>197</v>
      </c>
      <c r="B212" s="23"/>
      <c r="C212" s="27">
        <v>1</v>
      </c>
      <c r="D212" s="27"/>
      <c r="E212" s="29"/>
      <c r="F212" s="29"/>
      <c r="G212" s="27"/>
      <c r="H212" s="27"/>
      <c r="I212" s="27"/>
      <c r="J212" s="22"/>
      <c r="K212" s="22"/>
      <c r="L212" s="53" t="s">
        <v>194</v>
      </c>
      <c r="M212" s="43" t="s">
        <v>181</v>
      </c>
      <c r="N212" s="44" t="s">
        <v>701</v>
      </c>
      <c r="O212" s="29"/>
      <c r="P212" s="23" t="s">
        <v>305</v>
      </c>
      <c r="Q212" s="32"/>
      <c r="R212" s="32" t="s">
        <v>73</v>
      </c>
      <c r="S212" s="53" t="s">
        <v>327</v>
      </c>
      <c r="T212" s="32" t="s">
        <v>25</v>
      </c>
      <c r="U212" s="32" t="s">
        <v>306</v>
      </c>
      <c r="V212" s="32" t="s">
        <v>307</v>
      </c>
      <c r="W212" s="23" t="s">
        <v>328</v>
      </c>
      <c r="X212" s="27" t="s">
        <v>309</v>
      </c>
      <c r="Y212" s="43" t="s">
        <v>25</v>
      </c>
      <c r="Z212" s="43" t="s">
        <v>25</v>
      </c>
      <c r="AA212" s="74">
        <f>AA225+AA248</f>
        <v>0.9581</v>
      </c>
      <c r="AB212" s="32" t="s">
        <v>25</v>
      </c>
      <c r="AC212" s="22"/>
      <c r="AD212" s="22"/>
      <c r="AE212" s="22"/>
      <c r="AF212" s="22"/>
      <c r="AG212" s="70"/>
      <c r="AH212" s="70"/>
      <c r="AI212" s="84"/>
      <c r="AJ212" s="22">
        <v>0</v>
      </c>
      <c r="AK212" s="22">
        <v>0</v>
      </c>
      <c r="AL212" s="22">
        <v>0</v>
      </c>
      <c r="AM212" s="22">
        <v>0</v>
      </c>
      <c r="AN212" s="22">
        <v>0</v>
      </c>
      <c r="AO212" s="22">
        <v>0</v>
      </c>
      <c r="AP212" s="78">
        <v>0</v>
      </c>
      <c r="AQ212" s="78">
        <v>0</v>
      </c>
      <c r="AR212" s="78">
        <v>0</v>
      </c>
      <c r="AS212" s="78">
        <v>0</v>
      </c>
      <c r="AT212" s="78">
        <v>0</v>
      </c>
      <c r="AU212" s="78">
        <v>0</v>
      </c>
      <c r="AV212" s="78">
        <v>1</v>
      </c>
      <c r="AW212" s="78">
        <v>1</v>
      </c>
      <c r="AX212" s="78">
        <v>0</v>
      </c>
      <c r="AY212" s="78">
        <v>1</v>
      </c>
      <c r="AZ212" s="78">
        <v>1</v>
      </c>
      <c r="BA212" s="78">
        <v>0</v>
      </c>
      <c r="BB212" s="22">
        <v>0</v>
      </c>
    </row>
    <row r="213" ht="66" spans="1:54">
      <c r="A213" s="33">
        <v>198</v>
      </c>
      <c r="B213" s="23"/>
      <c r="C213" s="27">
        <v>1</v>
      </c>
      <c r="D213" s="27"/>
      <c r="E213" s="29"/>
      <c r="F213" s="29"/>
      <c r="G213" s="27"/>
      <c r="H213" s="27"/>
      <c r="I213" s="27"/>
      <c r="J213" s="22"/>
      <c r="K213" s="22"/>
      <c r="L213" s="53" t="s">
        <v>196</v>
      </c>
      <c r="M213" s="43" t="s">
        <v>181</v>
      </c>
      <c r="N213" s="44" t="s">
        <v>702</v>
      </c>
      <c r="O213" s="29"/>
      <c r="P213" s="23" t="s">
        <v>305</v>
      </c>
      <c r="Q213" s="32"/>
      <c r="R213" s="32" t="s">
        <v>73</v>
      </c>
      <c r="S213" s="53" t="s">
        <v>327</v>
      </c>
      <c r="T213" s="32" t="s">
        <v>25</v>
      </c>
      <c r="U213" s="32" t="s">
        <v>306</v>
      </c>
      <c r="V213" s="32" t="s">
        <v>307</v>
      </c>
      <c r="W213" s="23" t="s">
        <v>328</v>
      </c>
      <c r="X213" s="27" t="s">
        <v>309</v>
      </c>
      <c r="Y213" s="43" t="s">
        <v>25</v>
      </c>
      <c r="Z213" s="43" t="s">
        <v>25</v>
      </c>
      <c r="AA213" s="74">
        <f>AA226+AA249</f>
        <v>0.8675</v>
      </c>
      <c r="AB213" s="32" t="s">
        <v>25</v>
      </c>
      <c r="AC213" s="22"/>
      <c r="AD213" s="22"/>
      <c r="AE213" s="22"/>
      <c r="AF213" s="22"/>
      <c r="AG213" s="70"/>
      <c r="AH213" s="70"/>
      <c r="AI213" s="84"/>
      <c r="AJ213" s="22">
        <v>0</v>
      </c>
      <c r="AK213" s="22">
        <v>0</v>
      </c>
      <c r="AL213" s="22">
        <v>0</v>
      </c>
      <c r="AM213" s="22">
        <v>0</v>
      </c>
      <c r="AN213" s="22">
        <v>0</v>
      </c>
      <c r="AO213" s="22">
        <v>0</v>
      </c>
      <c r="AP213" s="78">
        <v>0</v>
      </c>
      <c r="AQ213" s="78">
        <v>0</v>
      </c>
      <c r="AR213" s="78">
        <v>0</v>
      </c>
      <c r="AS213" s="78">
        <v>0</v>
      </c>
      <c r="AT213" s="78">
        <v>0</v>
      </c>
      <c r="AU213" s="78">
        <v>0</v>
      </c>
      <c r="AV213" s="78">
        <v>0</v>
      </c>
      <c r="AW213" s="78">
        <v>0</v>
      </c>
      <c r="AX213" s="78">
        <v>1</v>
      </c>
      <c r="AY213" s="78">
        <v>0</v>
      </c>
      <c r="AZ213" s="78">
        <v>0</v>
      </c>
      <c r="BA213" s="78">
        <v>1</v>
      </c>
      <c r="BB213" s="22">
        <v>0</v>
      </c>
    </row>
    <row r="214" s="10" customFormat="1" ht="39.95" customHeight="1" spans="1:54">
      <c r="A214" s="33">
        <v>199</v>
      </c>
      <c r="B214" s="23"/>
      <c r="C214" s="27"/>
      <c r="D214" s="27">
        <v>2</v>
      </c>
      <c r="E214" s="29"/>
      <c r="F214" s="29"/>
      <c r="G214" s="27"/>
      <c r="H214" s="27"/>
      <c r="I214" s="27"/>
      <c r="J214" s="22"/>
      <c r="K214" s="22"/>
      <c r="L214" s="53" t="s">
        <v>703</v>
      </c>
      <c r="M214" s="43" t="s">
        <v>704</v>
      </c>
      <c r="N214" s="339" t="s">
        <v>336</v>
      </c>
      <c r="O214" s="29"/>
      <c r="P214" s="23" t="s">
        <v>305</v>
      </c>
      <c r="Q214" s="32"/>
      <c r="R214" s="32" t="s">
        <v>73</v>
      </c>
      <c r="S214" s="53" t="s">
        <v>327</v>
      </c>
      <c r="T214" s="32" t="s">
        <v>25</v>
      </c>
      <c r="U214" s="32" t="s">
        <v>306</v>
      </c>
      <c r="V214" s="32" t="s">
        <v>307</v>
      </c>
      <c r="W214" s="23" t="s">
        <v>328</v>
      </c>
      <c r="X214" s="27" t="s">
        <v>309</v>
      </c>
      <c r="Y214" s="43" t="s">
        <v>25</v>
      </c>
      <c r="Z214" s="43" t="s">
        <v>25</v>
      </c>
      <c r="AA214" s="74">
        <f>AA215</f>
        <v>1.244</v>
      </c>
      <c r="AB214" s="32" t="s">
        <v>25</v>
      </c>
      <c r="AC214" s="22"/>
      <c r="AD214" s="22"/>
      <c r="AE214" s="22"/>
      <c r="AF214" s="22"/>
      <c r="AG214" s="70"/>
      <c r="AH214" s="70"/>
      <c r="AI214" s="84"/>
      <c r="AJ214" s="27">
        <v>0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78">
        <v>0</v>
      </c>
      <c r="AQ214" s="78">
        <v>0</v>
      </c>
      <c r="AR214" s="78">
        <v>0</v>
      </c>
      <c r="AS214" s="78">
        <v>0</v>
      </c>
      <c r="AT214" s="78">
        <v>0</v>
      </c>
      <c r="AU214" s="78">
        <v>0</v>
      </c>
      <c r="AV214" s="78">
        <v>0</v>
      </c>
      <c r="AW214" s="78">
        <v>0</v>
      </c>
      <c r="AX214" s="78">
        <v>0</v>
      </c>
      <c r="AY214" s="78">
        <v>0</v>
      </c>
      <c r="AZ214" s="78">
        <v>0</v>
      </c>
      <c r="BA214" s="78">
        <v>0</v>
      </c>
      <c r="BB214" s="27">
        <v>1</v>
      </c>
    </row>
    <row r="215" ht="39.95" customHeight="1" spans="1:54">
      <c r="A215" s="33">
        <v>200</v>
      </c>
      <c r="B215" s="23"/>
      <c r="C215" s="27"/>
      <c r="D215" s="27">
        <v>2</v>
      </c>
      <c r="E215" s="29"/>
      <c r="F215" s="29"/>
      <c r="G215" s="27"/>
      <c r="H215" s="27"/>
      <c r="I215" s="27"/>
      <c r="J215" s="22"/>
      <c r="K215" s="22"/>
      <c r="L215" s="53" t="s">
        <v>705</v>
      </c>
      <c r="M215" s="43" t="s">
        <v>184</v>
      </c>
      <c r="N215" s="391" t="s">
        <v>695</v>
      </c>
      <c r="O215" s="29"/>
      <c r="P215" s="23" t="s">
        <v>305</v>
      </c>
      <c r="Q215" s="32"/>
      <c r="R215" s="32" t="s">
        <v>73</v>
      </c>
      <c r="S215" s="53" t="s">
        <v>327</v>
      </c>
      <c r="T215" s="32" t="s">
        <v>25</v>
      </c>
      <c r="U215" s="32" t="s">
        <v>306</v>
      </c>
      <c r="V215" s="32" t="s">
        <v>307</v>
      </c>
      <c r="W215" s="23" t="s">
        <v>328</v>
      </c>
      <c r="X215" s="27" t="s">
        <v>309</v>
      </c>
      <c r="Y215" s="43" t="s">
        <v>25</v>
      </c>
      <c r="Z215" s="43" t="s">
        <v>25</v>
      </c>
      <c r="AA215" s="74">
        <f>AA216</f>
        <v>1.244</v>
      </c>
      <c r="AB215" s="32" t="s">
        <v>25</v>
      </c>
      <c r="AC215" s="22"/>
      <c r="AD215" s="22"/>
      <c r="AE215" s="22"/>
      <c r="AF215" s="22"/>
      <c r="AG215" s="70"/>
      <c r="AH215" s="70"/>
      <c r="AI215" s="84"/>
      <c r="AJ215" s="27">
        <v>1</v>
      </c>
      <c r="AK215" s="22">
        <v>0</v>
      </c>
      <c r="AL215" s="22">
        <v>0</v>
      </c>
      <c r="AM215" s="22">
        <v>0</v>
      </c>
      <c r="AN215" s="22">
        <v>0</v>
      </c>
      <c r="AO215" s="22">
        <v>0</v>
      </c>
      <c r="AP215" s="78">
        <v>0</v>
      </c>
      <c r="AQ215" s="78">
        <v>0</v>
      </c>
      <c r="AR215" s="78">
        <v>0</v>
      </c>
      <c r="AS215" s="78">
        <v>0</v>
      </c>
      <c r="AT215" s="78">
        <v>0</v>
      </c>
      <c r="AU215" s="78">
        <v>0</v>
      </c>
      <c r="AV215" s="78">
        <v>0</v>
      </c>
      <c r="AW215" s="78">
        <v>0</v>
      </c>
      <c r="AX215" s="78">
        <v>0</v>
      </c>
      <c r="AY215" s="78">
        <v>0</v>
      </c>
      <c r="AZ215" s="78">
        <v>0</v>
      </c>
      <c r="BA215" s="78">
        <v>0</v>
      </c>
      <c r="BB215" s="27">
        <v>0</v>
      </c>
    </row>
    <row r="216" ht="39.95" customHeight="1" spans="1:54">
      <c r="A216" s="33">
        <v>201</v>
      </c>
      <c r="B216" s="23"/>
      <c r="C216" s="27"/>
      <c r="D216" s="27">
        <v>2</v>
      </c>
      <c r="E216" s="27"/>
      <c r="F216" s="27"/>
      <c r="G216" s="27"/>
      <c r="H216" s="27"/>
      <c r="I216" s="27"/>
      <c r="J216" s="22"/>
      <c r="K216" s="22"/>
      <c r="L216" s="53" t="s">
        <v>706</v>
      </c>
      <c r="M216" s="43" t="s">
        <v>199</v>
      </c>
      <c r="N216" s="391" t="s">
        <v>697</v>
      </c>
      <c r="O216" s="98"/>
      <c r="P216" s="23" t="s">
        <v>305</v>
      </c>
      <c r="Q216" s="32"/>
      <c r="R216" s="32" t="s">
        <v>73</v>
      </c>
      <c r="S216" s="53" t="s">
        <v>327</v>
      </c>
      <c r="T216" s="32" t="s">
        <v>25</v>
      </c>
      <c r="U216" s="32" t="s">
        <v>306</v>
      </c>
      <c r="V216" s="32" t="s">
        <v>307</v>
      </c>
      <c r="W216" s="23" t="s">
        <v>328</v>
      </c>
      <c r="X216" s="27" t="s">
        <v>309</v>
      </c>
      <c r="Y216" s="43" t="s">
        <v>25</v>
      </c>
      <c r="Z216" s="43" t="s">
        <v>25</v>
      </c>
      <c r="AA216" s="74">
        <f>AA223+AA229+AA233</f>
        <v>1.244</v>
      </c>
      <c r="AB216" s="32" t="s">
        <v>25</v>
      </c>
      <c r="AC216" s="58"/>
      <c r="AD216" s="58"/>
      <c r="AE216" s="58"/>
      <c r="AF216" s="58"/>
      <c r="AG216" s="70"/>
      <c r="AH216" s="70"/>
      <c r="AI216" s="84"/>
      <c r="AJ216" s="22">
        <v>0</v>
      </c>
      <c r="AK216" s="22">
        <v>1</v>
      </c>
      <c r="AL216" s="22">
        <v>0</v>
      </c>
      <c r="AM216" s="22">
        <v>1</v>
      </c>
      <c r="AN216" s="22">
        <v>0</v>
      </c>
      <c r="AO216" s="22">
        <v>0</v>
      </c>
      <c r="AP216" s="78">
        <v>0</v>
      </c>
      <c r="AQ216" s="78">
        <v>0</v>
      </c>
      <c r="AR216" s="78">
        <v>0</v>
      </c>
      <c r="AS216" s="78">
        <v>0</v>
      </c>
      <c r="AT216" s="78">
        <v>0</v>
      </c>
      <c r="AU216" s="78">
        <v>0</v>
      </c>
      <c r="AV216" s="78">
        <v>0</v>
      </c>
      <c r="AW216" s="78">
        <v>0</v>
      </c>
      <c r="AX216" s="78">
        <v>0</v>
      </c>
      <c r="AY216" s="78">
        <v>0</v>
      </c>
      <c r="AZ216" s="78">
        <v>0</v>
      </c>
      <c r="BA216" s="78">
        <v>0</v>
      </c>
      <c r="BB216" s="22">
        <v>0</v>
      </c>
    </row>
    <row r="217" ht="39.95" customHeight="1" spans="1:54">
      <c r="A217" s="33">
        <v>202</v>
      </c>
      <c r="B217" s="23"/>
      <c r="C217" s="27"/>
      <c r="D217" s="27">
        <v>2</v>
      </c>
      <c r="E217" s="27"/>
      <c r="F217" s="27"/>
      <c r="G217" s="27"/>
      <c r="H217" s="27"/>
      <c r="I217" s="27"/>
      <c r="J217" s="22"/>
      <c r="K217" s="22"/>
      <c r="L217" s="53" t="s">
        <v>707</v>
      </c>
      <c r="M217" s="43" t="s">
        <v>708</v>
      </c>
      <c r="N217" s="391" t="s">
        <v>709</v>
      </c>
      <c r="O217" s="98"/>
      <c r="P217" s="23" t="s">
        <v>305</v>
      </c>
      <c r="Q217" s="32"/>
      <c r="R217" s="32" t="s">
        <v>73</v>
      </c>
      <c r="S217" s="53" t="s">
        <v>327</v>
      </c>
      <c r="T217" s="32" t="s">
        <v>25</v>
      </c>
      <c r="U217" s="32" t="s">
        <v>306</v>
      </c>
      <c r="V217" s="32" t="s">
        <v>307</v>
      </c>
      <c r="W217" s="23" t="s">
        <v>328</v>
      </c>
      <c r="X217" s="27" t="s">
        <v>309</v>
      </c>
      <c r="Y217" s="43" t="s">
        <v>25</v>
      </c>
      <c r="Z217" s="43" t="s">
        <v>25</v>
      </c>
      <c r="AA217" s="74">
        <f>AA224+AA230+AA234+AA231</f>
        <v>1.383</v>
      </c>
      <c r="AB217" s="32" t="s">
        <v>25</v>
      </c>
      <c r="AC217" s="58"/>
      <c r="AD217" s="58"/>
      <c r="AE217" s="58"/>
      <c r="AF217" s="58"/>
      <c r="AG217" s="70"/>
      <c r="AH217" s="70"/>
      <c r="AI217" s="84"/>
      <c r="AJ217" s="22">
        <v>0</v>
      </c>
      <c r="AK217" s="22">
        <v>0</v>
      </c>
      <c r="AL217" s="22">
        <v>1</v>
      </c>
      <c r="AM217" s="22">
        <v>0</v>
      </c>
      <c r="AN217" s="22">
        <v>1</v>
      </c>
      <c r="AO217" s="22">
        <v>0</v>
      </c>
      <c r="AP217" s="78">
        <v>0</v>
      </c>
      <c r="AQ217" s="78">
        <v>0</v>
      </c>
      <c r="AR217" s="78">
        <v>0</v>
      </c>
      <c r="AS217" s="78">
        <v>0</v>
      </c>
      <c r="AT217" s="78">
        <v>0</v>
      </c>
      <c r="AU217" s="78">
        <v>0</v>
      </c>
      <c r="AV217" s="78">
        <v>0</v>
      </c>
      <c r="AW217" s="78">
        <v>0</v>
      </c>
      <c r="AX217" s="78">
        <v>0</v>
      </c>
      <c r="AY217" s="78">
        <v>0</v>
      </c>
      <c r="AZ217" s="78">
        <v>0</v>
      </c>
      <c r="BA217" s="78">
        <v>0</v>
      </c>
      <c r="BB217" s="22">
        <v>0</v>
      </c>
    </row>
    <row r="218" ht="39.95" customHeight="1" spans="1:54">
      <c r="A218" s="33">
        <v>203</v>
      </c>
      <c r="B218" s="23"/>
      <c r="C218" s="27"/>
      <c r="D218" s="27">
        <v>2</v>
      </c>
      <c r="E218" s="27"/>
      <c r="F218" s="27"/>
      <c r="G218" s="27"/>
      <c r="H218" s="27"/>
      <c r="I218" s="27"/>
      <c r="J218" s="22"/>
      <c r="K218" s="22"/>
      <c r="L218" s="53" t="s">
        <v>183</v>
      </c>
      <c r="M218" s="43" t="s">
        <v>184</v>
      </c>
      <c r="N218" s="339" t="s">
        <v>332</v>
      </c>
      <c r="O218" s="98"/>
      <c r="P218" s="23" t="s">
        <v>305</v>
      </c>
      <c r="Q218" s="32"/>
      <c r="R218" s="32" t="s">
        <v>73</v>
      </c>
      <c r="S218" s="53" t="s">
        <v>327</v>
      </c>
      <c r="T218" s="32" t="s">
        <v>25</v>
      </c>
      <c r="U218" s="32" t="s">
        <v>306</v>
      </c>
      <c r="V218" s="32" t="s">
        <v>307</v>
      </c>
      <c r="W218" s="23" t="s">
        <v>328</v>
      </c>
      <c r="X218" s="27" t="s">
        <v>309</v>
      </c>
      <c r="Y218" s="43" t="s">
        <v>25</v>
      </c>
      <c r="Z218" s="43" t="s">
        <v>25</v>
      </c>
      <c r="AA218" s="74">
        <v>1.244</v>
      </c>
      <c r="AB218" s="32"/>
      <c r="AC218" s="58"/>
      <c r="AD218" s="58"/>
      <c r="AE218" s="58"/>
      <c r="AF218" s="58"/>
      <c r="AG218" s="70"/>
      <c r="AH218" s="70"/>
      <c r="AI218" s="84"/>
      <c r="AJ218" s="22">
        <v>0</v>
      </c>
      <c r="AK218" s="22">
        <v>0</v>
      </c>
      <c r="AL218" s="22">
        <v>0</v>
      </c>
      <c r="AM218" s="22">
        <v>0</v>
      </c>
      <c r="AN218" s="22">
        <v>0</v>
      </c>
      <c r="AO218" s="22">
        <v>1</v>
      </c>
      <c r="AP218" s="78">
        <v>0</v>
      </c>
      <c r="AQ218" s="78">
        <v>0</v>
      </c>
      <c r="AR218" s="78">
        <v>0</v>
      </c>
      <c r="AS218" s="78">
        <v>0</v>
      </c>
      <c r="AT218" s="78">
        <v>0</v>
      </c>
      <c r="AU218" s="78">
        <v>0</v>
      </c>
      <c r="AV218" s="78">
        <v>0</v>
      </c>
      <c r="AW218" s="78">
        <v>0</v>
      </c>
      <c r="AX218" s="78">
        <v>0</v>
      </c>
      <c r="AY218" s="78">
        <v>0</v>
      </c>
      <c r="AZ218" s="78">
        <v>0</v>
      </c>
      <c r="BA218" s="78">
        <v>0</v>
      </c>
      <c r="BB218" s="22">
        <v>0</v>
      </c>
    </row>
    <row r="219" ht="69" spans="1:54">
      <c r="A219" s="33">
        <v>204</v>
      </c>
      <c r="B219" s="23"/>
      <c r="C219" s="27"/>
      <c r="D219" s="27">
        <v>2</v>
      </c>
      <c r="E219" s="27"/>
      <c r="F219" s="27"/>
      <c r="G219" s="27"/>
      <c r="H219" s="27"/>
      <c r="I219" s="27"/>
      <c r="J219" s="22"/>
      <c r="K219" s="22"/>
      <c r="L219" s="53" t="s">
        <v>198</v>
      </c>
      <c r="M219" s="43" t="s">
        <v>199</v>
      </c>
      <c r="N219" s="339" t="s">
        <v>388</v>
      </c>
      <c r="O219" s="98"/>
      <c r="P219" s="23" t="s">
        <v>305</v>
      </c>
      <c r="Q219" s="32"/>
      <c r="R219" s="32" t="s">
        <v>73</v>
      </c>
      <c r="S219" s="53" t="s">
        <v>327</v>
      </c>
      <c r="T219" s="32" t="s">
        <v>25</v>
      </c>
      <c r="U219" s="32" t="s">
        <v>306</v>
      </c>
      <c r="V219" s="32" t="s">
        <v>307</v>
      </c>
      <c r="W219" s="23" t="s">
        <v>328</v>
      </c>
      <c r="X219" s="27" t="s">
        <v>309</v>
      </c>
      <c r="Y219" s="43" t="s">
        <v>25</v>
      </c>
      <c r="Z219" s="43" t="s">
        <v>25</v>
      </c>
      <c r="AA219" s="74">
        <f>AA226+AA233+AA236</f>
        <v>1.217</v>
      </c>
      <c r="AB219" s="32" t="s">
        <v>25</v>
      </c>
      <c r="AC219" s="58"/>
      <c r="AD219" s="58"/>
      <c r="AE219" s="58"/>
      <c r="AF219" s="58"/>
      <c r="AG219" s="70"/>
      <c r="AH219" s="70"/>
      <c r="AI219" s="84"/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78">
        <v>1</v>
      </c>
      <c r="AQ219" s="78">
        <v>1</v>
      </c>
      <c r="AR219" s="78">
        <v>0</v>
      </c>
      <c r="AS219" s="78">
        <v>1</v>
      </c>
      <c r="AT219" s="78">
        <v>1</v>
      </c>
      <c r="AU219" s="78">
        <v>0</v>
      </c>
      <c r="AV219" s="78">
        <v>0</v>
      </c>
      <c r="AW219" s="78">
        <v>0</v>
      </c>
      <c r="AX219" s="78">
        <v>0</v>
      </c>
      <c r="AY219" s="78">
        <v>0</v>
      </c>
      <c r="AZ219" s="78">
        <v>0</v>
      </c>
      <c r="BA219" s="78">
        <v>0</v>
      </c>
      <c r="BB219" s="22">
        <v>0</v>
      </c>
    </row>
    <row r="220" ht="86.25" spans="1:54">
      <c r="A220" s="33">
        <v>205</v>
      </c>
      <c r="B220" s="23"/>
      <c r="C220" s="27"/>
      <c r="D220" s="27">
        <v>2</v>
      </c>
      <c r="E220" s="27"/>
      <c r="F220" s="27"/>
      <c r="G220" s="27"/>
      <c r="H220" s="27"/>
      <c r="I220" s="27"/>
      <c r="J220" s="22"/>
      <c r="K220" s="22"/>
      <c r="L220" s="53" t="s">
        <v>201</v>
      </c>
      <c r="M220" s="43" t="s">
        <v>199</v>
      </c>
      <c r="N220" s="339" t="s">
        <v>700</v>
      </c>
      <c r="O220" s="98"/>
      <c r="P220" s="23" t="s">
        <v>305</v>
      </c>
      <c r="Q220" s="32"/>
      <c r="R220" s="32" t="s">
        <v>73</v>
      </c>
      <c r="S220" s="53" t="s">
        <v>327</v>
      </c>
      <c r="T220" s="32" t="s">
        <v>25</v>
      </c>
      <c r="U220" s="32" t="s">
        <v>306</v>
      </c>
      <c r="V220" s="32" t="s">
        <v>307</v>
      </c>
      <c r="W220" s="23" t="s">
        <v>328</v>
      </c>
      <c r="X220" s="27" t="s">
        <v>309</v>
      </c>
      <c r="Y220" s="43" t="s">
        <v>25</v>
      </c>
      <c r="Z220" s="43" t="s">
        <v>25</v>
      </c>
      <c r="AA220" s="74">
        <f>AA227+AA234+AA237</f>
        <v>0.412</v>
      </c>
      <c r="AB220" s="32" t="s">
        <v>25</v>
      </c>
      <c r="AC220" s="58"/>
      <c r="AD220" s="58"/>
      <c r="AE220" s="58"/>
      <c r="AF220" s="58"/>
      <c r="AG220" s="70"/>
      <c r="AH220" s="70"/>
      <c r="AI220" s="84"/>
      <c r="AJ220" s="22">
        <v>0</v>
      </c>
      <c r="AK220" s="22">
        <v>0</v>
      </c>
      <c r="AL220" s="22">
        <v>0</v>
      </c>
      <c r="AM220" s="22">
        <v>0</v>
      </c>
      <c r="AN220" s="22">
        <v>0</v>
      </c>
      <c r="AO220" s="22">
        <v>0</v>
      </c>
      <c r="AP220" s="78">
        <v>0</v>
      </c>
      <c r="AQ220" s="78">
        <v>0</v>
      </c>
      <c r="AR220" s="78">
        <v>1</v>
      </c>
      <c r="AS220" s="78">
        <v>0</v>
      </c>
      <c r="AT220" s="78">
        <v>0</v>
      </c>
      <c r="AU220" s="78">
        <v>1</v>
      </c>
      <c r="AV220" s="78">
        <v>0</v>
      </c>
      <c r="AW220" s="78">
        <v>0</v>
      </c>
      <c r="AX220" s="78">
        <v>0</v>
      </c>
      <c r="AY220" s="78">
        <v>0</v>
      </c>
      <c r="AZ220" s="78">
        <v>0</v>
      </c>
      <c r="BA220" s="78">
        <v>0</v>
      </c>
      <c r="BB220" s="22">
        <v>0</v>
      </c>
    </row>
    <row r="221" ht="66" spans="1:54">
      <c r="A221" s="33">
        <v>206</v>
      </c>
      <c r="B221" s="23"/>
      <c r="C221" s="27"/>
      <c r="D221" s="27">
        <v>2</v>
      </c>
      <c r="E221" s="27"/>
      <c r="F221" s="27"/>
      <c r="G221" s="27"/>
      <c r="H221" s="27"/>
      <c r="I221" s="27"/>
      <c r="J221" s="22"/>
      <c r="K221" s="22"/>
      <c r="L221" s="53" t="s">
        <v>203</v>
      </c>
      <c r="M221" s="43" t="s">
        <v>199</v>
      </c>
      <c r="N221" s="44" t="s">
        <v>701</v>
      </c>
      <c r="O221" s="98"/>
      <c r="P221" s="23" t="s">
        <v>305</v>
      </c>
      <c r="Q221" s="32"/>
      <c r="R221" s="32" t="s">
        <v>73</v>
      </c>
      <c r="S221" s="53" t="s">
        <v>327</v>
      </c>
      <c r="T221" s="32" t="s">
        <v>25</v>
      </c>
      <c r="U221" s="32" t="s">
        <v>306</v>
      </c>
      <c r="V221" s="32" t="s">
        <v>307</v>
      </c>
      <c r="W221" s="23" t="s">
        <v>328</v>
      </c>
      <c r="X221" s="27" t="s">
        <v>309</v>
      </c>
      <c r="Y221" s="43" t="s">
        <v>25</v>
      </c>
      <c r="Z221" s="43" t="s">
        <v>25</v>
      </c>
      <c r="AA221" s="74">
        <f>AA228+AA235+AA238</f>
        <v>0.417</v>
      </c>
      <c r="AB221" s="32" t="s">
        <v>25</v>
      </c>
      <c r="AC221" s="58"/>
      <c r="AD221" s="58"/>
      <c r="AE221" s="58"/>
      <c r="AF221" s="58"/>
      <c r="AG221" s="70"/>
      <c r="AH221" s="70"/>
      <c r="AI221" s="84"/>
      <c r="AJ221" s="22">
        <v>0</v>
      </c>
      <c r="AK221" s="22">
        <v>0</v>
      </c>
      <c r="AL221" s="22">
        <v>0</v>
      </c>
      <c r="AM221" s="22">
        <v>0</v>
      </c>
      <c r="AN221" s="22">
        <v>0</v>
      </c>
      <c r="AO221" s="22">
        <v>0</v>
      </c>
      <c r="AP221" s="78">
        <v>0</v>
      </c>
      <c r="AQ221" s="78">
        <v>0</v>
      </c>
      <c r="AR221" s="78">
        <v>0</v>
      </c>
      <c r="AS221" s="78">
        <v>0</v>
      </c>
      <c r="AT221" s="78">
        <v>0</v>
      </c>
      <c r="AU221" s="78">
        <v>0</v>
      </c>
      <c r="AV221" s="78">
        <v>1</v>
      </c>
      <c r="AW221" s="78">
        <v>1</v>
      </c>
      <c r="AX221" s="78">
        <v>0</v>
      </c>
      <c r="AY221" s="78">
        <v>1</v>
      </c>
      <c r="AZ221" s="78">
        <v>1</v>
      </c>
      <c r="BA221" s="78">
        <v>0</v>
      </c>
      <c r="BB221" s="22">
        <v>0</v>
      </c>
    </row>
    <row r="222" ht="66" spans="1:54">
      <c r="A222" s="33">
        <v>207</v>
      </c>
      <c r="B222" s="23"/>
      <c r="C222" s="27"/>
      <c r="D222" s="27">
        <v>2</v>
      </c>
      <c r="E222" s="27"/>
      <c r="F222" s="27"/>
      <c r="G222" s="27"/>
      <c r="H222" s="27"/>
      <c r="I222" s="27"/>
      <c r="J222" s="22"/>
      <c r="K222" s="22"/>
      <c r="L222" s="53" t="s">
        <v>205</v>
      </c>
      <c r="M222" s="43" t="s">
        <v>199</v>
      </c>
      <c r="N222" s="44" t="s">
        <v>702</v>
      </c>
      <c r="O222" s="98"/>
      <c r="P222" s="23" t="s">
        <v>305</v>
      </c>
      <c r="Q222" s="32"/>
      <c r="R222" s="32" t="s">
        <v>73</v>
      </c>
      <c r="S222" s="53" t="s">
        <v>327</v>
      </c>
      <c r="T222" s="32" t="s">
        <v>25</v>
      </c>
      <c r="U222" s="32" t="s">
        <v>306</v>
      </c>
      <c r="V222" s="32" t="s">
        <v>307</v>
      </c>
      <c r="W222" s="23" t="s">
        <v>328</v>
      </c>
      <c r="X222" s="27" t="s">
        <v>309</v>
      </c>
      <c r="Y222" s="43" t="s">
        <v>25</v>
      </c>
      <c r="Z222" s="43" t="s">
        <v>25</v>
      </c>
      <c r="AA222" s="74">
        <f>AA229+AA236+AA241</f>
        <v>0.281</v>
      </c>
      <c r="AB222" s="32" t="s">
        <v>25</v>
      </c>
      <c r="AC222" s="58"/>
      <c r="AD222" s="58"/>
      <c r="AE222" s="58"/>
      <c r="AF222" s="58"/>
      <c r="AG222" s="70"/>
      <c r="AH222" s="70"/>
      <c r="AI222" s="84"/>
      <c r="AJ222" s="22">
        <v>0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78">
        <v>0</v>
      </c>
      <c r="AQ222" s="78">
        <v>0</v>
      </c>
      <c r="AR222" s="78">
        <v>0</v>
      </c>
      <c r="AS222" s="78">
        <v>0</v>
      </c>
      <c r="AT222" s="78">
        <v>0</v>
      </c>
      <c r="AU222" s="78">
        <v>0</v>
      </c>
      <c r="AV222" s="78">
        <v>0</v>
      </c>
      <c r="AW222" s="78">
        <v>0</v>
      </c>
      <c r="AX222" s="78">
        <v>1</v>
      </c>
      <c r="AY222" s="78">
        <v>0</v>
      </c>
      <c r="AZ222" s="78">
        <v>0</v>
      </c>
      <c r="BA222" s="78">
        <v>1</v>
      </c>
      <c r="BB222" s="22">
        <v>0</v>
      </c>
    </row>
    <row r="223" ht="39.95" customHeight="1" spans="1:54">
      <c r="A223" s="33">
        <v>208</v>
      </c>
      <c r="B223" s="23"/>
      <c r="C223" s="27"/>
      <c r="D223" s="27"/>
      <c r="E223" s="27">
        <v>3</v>
      </c>
      <c r="F223" s="27"/>
      <c r="G223" s="27"/>
      <c r="H223" s="27"/>
      <c r="I223" s="27"/>
      <c r="J223" s="22"/>
      <c r="K223" s="22"/>
      <c r="L223" s="53" t="s">
        <v>710</v>
      </c>
      <c r="M223" s="43" t="s">
        <v>711</v>
      </c>
      <c r="N223" s="99" t="s">
        <v>396</v>
      </c>
      <c r="O223" s="98"/>
      <c r="P223" s="23" t="s">
        <v>305</v>
      </c>
      <c r="Q223" s="32"/>
      <c r="R223" s="32" t="s">
        <v>73</v>
      </c>
      <c r="S223" s="53" t="s">
        <v>710</v>
      </c>
      <c r="T223" s="22" t="s">
        <v>73</v>
      </c>
      <c r="U223" s="32" t="s">
        <v>306</v>
      </c>
      <c r="V223" s="32" t="s">
        <v>307</v>
      </c>
      <c r="W223" s="23" t="s">
        <v>328</v>
      </c>
      <c r="X223" s="27" t="s">
        <v>309</v>
      </c>
      <c r="Y223" s="43" t="s">
        <v>25</v>
      </c>
      <c r="Z223" s="43" t="s">
        <v>25</v>
      </c>
      <c r="AA223" s="74">
        <f>AA225+AA227*AJ227+AA228*AJ228+AA241*AJ241</f>
        <v>0.964</v>
      </c>
      <c r="AB223" s="32" t="s">
        <v>25</v>
      </c>
      <c r="AC223" s="58"/>
      <c r="AD223" s="58"/>
      <c r="AE223" s="58"/>
      <c r="AF223" s="58"/>
      <c r="AG223" s="70"/>
      <c r="AH223" s="70"/>
      <c r="AI223" s="84"/>
      <c r="AJ223" s="22">
        <v>1</v>
      </c>
      <c r="AK223" s="22">
        <v>1</v>
      </c>
      <c r="AL223" s="22">
        <v>0</v>
      </c>
      <c r="AM223" s="22">
        <v>1</v>
      </c>
      <c r="AN223" s="22">
        <v>0</v>
      </c>
      <c r="AO223" s="22">
        <v>1</v>
      </c>
      <c r="AP223" s="22">
        <v>1</v>
      </c>
      <c r="AQ223" s="78">
        <v>1</v>
      </c>
      <c r="AR223" s="78">
        <v>0</v>
      </c>
      <c r="AS223" s="22">
        <v>1</v>
      </c>
      <c r="AT223" s="22">
        <v>1</v>
      </c>
      <c r="AU223" s="22">
        <v>0</v>
      </c>
      <c r="AV223" s="22">
        <v>1</v>
      </c>
      <c r="AW223" s="78">
        <v>1</v>
      </c>
      <c r="AX223" s="78">
        <v>0</v>
      </c>
      <c r="AY223" s="22">
        <v>1</v>
      </c>
      <c r="AZ223" s="22">
        <v>1</v>
      </c>
      <c r="BA223" s="22">
        <v>0</v>
      </c>
      <c r="BB223" s="22">
        <v>1</v>
      </c>
    </row>
    <row r="224" ht="39.95" customHeight="1" spans="1:54">
      <c r="A224" s="33">
        <v>209</v>
      </c>
      <c r="B224" s="23"/>
      <c r="C224" s="27"/>
      <c r="D224" s="27"/>
      <c r="E224" s="27">
        <v>3</v>
      </c>
      <c r="F224" s="27"/>
      <c r="G224" s="27"/>
      <c r="H224" s="27"/>
      <c r="I224" s="27"/>
      <c r="J224" s="22"/>
      <c r="K224" s="22"/>
      <c r="L224" s="53" t="s">
        <v>712</v>
      </c>
      <c r="M224" s="43" t="s">
        <v>713</v>
      </c>
      <c r="N224" s="99" t="s">
        <v>380</v>
      </c>
      <c r="O224" s="98"/>
      <c r="P224" s="23" t="s">
        <v>305</v>
      </c>
      <c r="Q224" s="32"/>
      <c r="R224" s="32" t="s">
        <v>73</v>
      </c>
      <c r="S224" s="53" t="s">
        <v>712</v>
      </c>
      <c r="T224" s="22" t="s">
        <v>73</v>
      </c>
      <c r="U224" s="32" t="s">
        <v>306</v>
      </c>
      <c r="V224" s="32" t="s">
        <v>307</v>
      </c>
      <c r="W224" s="23" t="s">
        <v>328</v>
      </c>
      <c r="X224" s="27" t="s">
        <v>309</v>
      </c>
      <c r="Y224" s="43" t="s">
        <v>25</v>
      </c>
      <c r="Z224" s="43" t="s">
        <v>25</v>
      </c>
      <c r="AA224" s="74">
        <f>AA226+AA227*AL227+AA228*AL228+AA241*AL241</f>
        <v>0.903</v>
      </c>
      <c r="AB224" s="32" t="s">
        <v>25</v>
      </c>
      <c r="AC224" s="58"/>
      <c r="AD224" s="58"/>
      <c r="AE224" s="58"/>
      <c r="AF224" s="58"/>
      <c r="AG224" s="70"/>
      <c r="AH224" s="70"/>
      <c r="AI224" s="84"/>
      <c r="AJ224" s="22">
        <v>0</v>
      </c>
      <c r="AK224" s="22">
        <v>0</v>
      </c>
      <c r="AL224" s="22">
        <v>1</v>
      </c>
      <c r="AM224" s="22">
        <v>0</v>
      </c>
      <c r="AN224" s="22">
        <v>1</v>
      </c>
      <c r="AO224" s="22">
        <v>0</v>
      </c>
      <c r="AP224" s="22">
        <v>0</v>
      </c>
      <c r="AQ224" s="78">
        <v>0</v>
      </c>
      <c r="AR224" s="78">
        <v>1</v>
      </c>
      <c r="AS224" s="22">
        <v>0</v>
      </c>
      <c r="AT224" s="22">
        <v>0</v>
      </c>
      <c r="AU224" s="22">
        <v>1</v>
      </c>
      <c r="AV224" s="22">
        <v>0</v>
      </c>
      <c r="AW224" s="78">
        <v>0</v>
      </c>
      <c r="AX224" s="78">
        <v>1</v>
      </c>
      <c r="AY224" s="22">
        <v>0</v>
      </c>
      <c r="AZ224" s="22">
        <v>0</v>
      </c>
      <c r="BA224" s="22">
        <v>1</v>
      </c>
      <c r="BB224" s="22">
        <v>0</v>
      </c>
    </row>
    <row r="225" ht="39.95" customHeight="1" spans="1:54">
      <c r="A225" s="33">
        <v>210</v>
      </c>
      <c r="B225" s="23"/>
      <c r="C225" s="27"/>
      <c r="D225" s="27"/>
      <c r="E225" s="27"/>
      <c r="F225" s="27">
        <v>4</v>
      </c>
      <c r="G225" s="27"/>
      <c r="H225" s="27"/>
      <c r="I225" s="27"/>
      <c r="J225" s="22"/>
      <c r="K225" s="22"/>
      <c r="L225" s="53" t="s">
        <v>714</v>
      </c>
      <c r="M225" s="43" t="s">
        <v>715</v>
      </c>
      <c r="N225" s="99" t="s">
        <v>396</v>
      </c>
      <c r="O225" s="98"/>
      <c r="P225" s="23" t="s">
        <v>305</v>
      </c>
      <c r="Q225" s="32"/>
      <c r="R225" s="32" t="s">
        <v>73</v>
      </c>
      <c r="S225" s="53" t="s">
        <v>327</v>
      </c>
      <c r="T225" s="32" t="s">
        <v>25</v>
      </c>
      <c r="U225" s="32" t="s">
        <v>306</v>
      </c>
      <c r="V225" s="32" t="s">
        <v>307</v>
      </c>
      <c r="W225" s="29" t="s">
        <v>716</v>
      </c>
      <c r="X225" s="27" t="s">
        <v>717</v>
      </c>
      <c r="Y225" s="43" t="s">
        <v>718</v>
      </c>
      <c r="Z225" s="43" t="s">
        <v>25</v>
      </c>
      <c r="AA225" s="74">
        <v>0.878</v>
      </c>
      <c r="AB225" s="32" t="s">
        <v>25</v>
      </c>
      <c r="AC225" s="58"/>
      <c r="AD225" s="58"/>
      <c r="AE225" s="58"/>
      <c r="AF225" s="58"/>
      <c r="AG225" s="70"/>
      <c r="AH225" s="70"/>
      <c r="AI225" s="84"/>
      <c r="AJ225" s="22">
        <v>1</v>
      </c>
      <c r="AK225" s="22">
        <v>1</v>
      </c>
      <c r="AL225" s="22">
        <v>0</v>
      </c>
      <c r="AM225" s="22">
        <v>1</v>
      </c>
      <c r="AN225" s="22">
        <v>0</v>
      </c>
      <c r="AO225" s="22">
        <v>1</v>
      </c>
      <c r="AP225" s="22">
        <v>1</v>
      </c>
      <c r="AQ225" s="78">
        <v>1</v>
      </c>
      <c r="AR225" s="78">
        <v>0</v>
      </c>
      <c r="AS225" s="22">
        <v>1</v>
      </c>
      <c r="AT225" s="22">
        <v>1</v>
      </c>
      <c r="AU225" s="22">
        <v>0</v>
      </c>
      <c r="AV225" s="22">
        <v>1</v>
      </c>
      <c r="AW225" s="78">
        <v>1</v>
      </c>
      <c r="AX225" s="78">
        <v>0</v>
      </c>
      <c r="AY225" s="22">
        <v>1</v>
      </c>
      <c r="AZ225" s="22">
        <v>1</v>
      </c>
      <c r="BA225" s="22">
        <v>0</v>
      </c>
      <c r="BB225" s="22">
        <v>1</v>
      </c>
    </row>
    <row r="226" s="3" customFormat="1" ht="39.95" customHeight="1" spans="1:54">
      <c r="A226" s="33">
        <v>211</v>
      </c>
      <c r="B226" s="23"/>
      <c r="C226" s="27"/>
      <c r="D226" s="27"/>
      <c r="E226" s="27"/>
      <c r="F226" s="27">
        <v>4</v>
      </c>
      <c r="G226" s="27"/>
      <c r="H226" s="27"/>
      <c r="I226" s="27"/>
      <c r="J226" s="22"/>
      <c r="K226" s="22"/>
      <c r="L226" s="53" t="s">
        <v>719</v>
      </c>
      <c r="M226" s="43" t="s">
        <v>720</v>
      </c>
      <c r="N226" s="99" t="s">
        <v>380</v>
      </c>
      <c r="O226" s="98"/>
      <c r="P226" s="23" t="s">
        <v>305</v>
      </c>
      <c r="Q226" s="32"/>
      <c r="R226" s="32" t="s">
        <v>73</v>
      </c>
      <c r="S226" s="53" t="s">
        <v>327</v>
      </c>
      <c r="T226" s="32" t="s">
        <v>25</v>
      </c>
      <c r="U226" s="32" t="s">
        <v>306</v>
      </c>
      <c r="V226" s="32" t="s">
        <v>307</v>
      </c>
      <c r="W226" s="29" t="s">
        <v>716</v>
      </c>
      <c r="X226" s="27" t="s">
        <v>717</v>
      </c>
      <c r="Y226" s="43" t="s">
        <v>718</v>
      </c>
      <c r="Z226" s="43" t="s">
        <v>25</v>
      </c>
      <c r="AA226" s="74">
        <v>0.817</v>
      </c>
      <c r="AB226" s="32" t="s">
        <v>25</v>
      </c>
      <c r="AC226" s="58"/>
      <c r="AD226" s="58"/>
      <c r="AE226" s="58"/>
      <c r="AF226" s="58"/>
      <c r="AG226" s="70"/>
      <c r="AH226" s="70"/>
      <c r="AI226" s="84"/>
      <c r="AJ226" s="22">
        <v>0</v>
      </c>
      <c r="AK226" s="22">
        <v>0</v>
      </c>
      <c r="AL226" s="22">
        <v>1</v>
      </c>
      <c r="AM226" s="22">
        <v>0</v>
      </c>
      <c r="AN226" s="22">
        <v>1</v>
      </c>
      <c r="AO226" s="22">
        <v>0</v>
      </c>
      <c r="AP226" s="22">
        <v>0</v>
      </c>
      <c r="AQ226" s="78">
        <v>0</v>
      </c>
      <c r="AR226" s="78">
        <v>1</v>
      </c>
      <c r="AS226" s="22">
        <v>0</v>
      </c>
      <c r="AT226" s="22">
        <v>0</v>
      </c>
      <c r="AU226" s="22">
        <v>1</v>
      </c>
      <c r="AV226" s="22">
        <v>0</v>
      </c>
      <c r="AW226" s="78">
        <v>0</v>
      </c>
      <c r="AX226" s="78">
        <v>1</v>
      </c>
      <c r="AY226" s="22">
        <v>0</v>
      </c>
      <c r="AZ226" s="22">
        <v>0</v>
      </c>
      <c r="BA226" s="22">
        <v>1</v>
      </c>
      <c r="BB226" s="22">
        <v>0</v>
      </c>
    </row>
    <row r="227" ht="39.95" customHeight="1" spans="1:54">
      <c r="A227" s="33">
        <v>212</v>
      </c>
      <c r="B227" s="23"/>
      <c r="C227" s="27"/>
      <c r="D227" s="27"/>
      <c r="E227" s="27"/>
      <c r="F227" s="27">
        <v>4</v>
      </c>
      <c r="G227" s="27"/>
      <c r="H227" s="27"/>
      <c r="I227" s="27"/>
      <c r="J227" s="22"/>
      <c r="K227" s="22"/>
      <c r="L227" s="53" t="s">
        <v>421</v>
      </c>
      <c r="M227" s="43" t="s">
        <v>422</v>
      </c>
      <c r="N227" s="99" t="s">
        <v>721</v>
      </c>
      <c r="O227" s="98"/>
      <c r="P227" s="23" t="s">
        <v>305</v>
      </c>
      <c r="Q227" s="32"/>
      <c r="R227" s="32" t="s">
        <v>73</v>
      </c>
      <c r="S227" s="53" t="s">
        <v>327</v>
      </c>
      <c r="T227" s="32" t="s">
        <v>25</v>
      </c>
      <c r="U227" s="32" t="s">
        <v>307</v>
      </c>
      <c r="V227" s="32" t="s">
        <v>306</v>
      </c>
      <c r="W227" s="29" t="s">
        <v>722</v>
      </c>
      <c r="X227" s="27" t="s">
        <v>419</v>
      </c>
      <c r="Y227" s="73" t="s">
        <v>420</v>
      </c>
      <c r="Z227" s="43" t="s">
        <v>25</v>
      </c>
      <c r="AA227" s="74">
        <v>0.012</v>
      </c>
      <c r="AB227" s="32" t="s">
        <v>25</v>
      </c>
      <c r="AC227" s="58"/>
      <c r="AD227" s="58"/>
      <c r="AE227" s="58"/>
      <c r="AF227" s="58"/>
      <c r="AG227" s="70"/>
      <c r="AH227" s="70"/>
      <c r="AI227" s="84"/>
      <c r="AJ227" s="27">
        <v>2</v>
      </c>
      <c r="AK227" s="22">
        <v>2</v>
      </c>
      <c r="AL227" s="22">
        <v>2</v>
      </c>
      <c r="AM227" s="279">
        <v>2</v>
      </c>
      <c r="AN227" s="279">
        <v>2</v>
      </c>
      <c r="AO227" s="279">
        <v>2</v>
      </c>
      <c r="AP227" s="22">
        <v>2</v>
      </c>
      <c r="AQ227" s="78">
        <v>2</v>
      </c>
      <c r="AR227" s="78">
        <v>2</v>
      </c>
      <c r="AS227" s="22">
        <v>2</v>
      </c>
      <c r="AT227" s="22">
        <v>2</v>
      </c>
      <c r="AU227" s="22">
        <v>2</v>
      </c>
      <c r="AV227" s="22">
        <v>2</v>
      </c>
      <c r="AW227" s="78">
        <v>2</v>
      </c>
      <c r="AX227" s="78">
        <v>2</v>
      </c>
      <c r="AY227" s="22">
        <v>2</v>
      </c>
      <c r="AZ227" s="22">
        <v>2</v>
      </c>
      <c r="BA227" s="22">
        <v>2</v>
      </c>
      <c r="BB227" s="27">
        <v>2</v>
      </c>
    </row>
    <row r="228" ht="39.95" customHeight="1" spans="1:54">
      <c r="A228" s="33">
        <v>213</v>
      </c>
      <c r="B228" s="317"/>
      <c r="C228" s="306"/>
      <c r="D228" s="306"/>
      <c r="E228" s="306"/>
      <c r="F228" s="306">
        <v>4</v>
      </c>
      <c r="G228" s="306"/>
      <c r="H228" s="306"/>
      <c r="I228" s="306"/>
      <c r="J228" s="279"/>
      <c r="K228" s="279"/>
      <c r="L228" s="426" t="s">
        <v>723</v>
      </c>
      <c r="M228" s="427" t="s">
        <v>724</v>
      </c>
      <c r="N228" s="428" t="s">
        <v>725</v>
      </c>
      <c r="O228" s="429"/>
      <c r="P228" s="317" t="s">
        <v>305</v>
      </c>
      <c r="Q228" s="278"/>
      <c r="R228" s="278" t="s">
        <v>73</v>
      </c>
      <c r="S228" s="426" t="s">
        <v>327</v>
      </c>
      <c r="T228" s="278" t="s">
        <v>25</v>
      </c>
      <c r="U228" s="278" t="s">
        <v>307</v>
      </c>
      <c r="V228" s="278" t="s">
        <v>306</v>
      </c>
      <c r="W228" s="438" t="s">
        <v>722</v>
      </c>
      <c r="X228" s="306" t="s">
        <v>419</v>
      </c>
      <c r="Y228" s="444" t="s">
        <v>420</v>
      </c>
      <c r="Z228" s="427" t="s">
        <v>25</v>
      </c>
      <c r="AA228" s="398">
        <v>0.017</v>
      </c>
      <c r="AB228" s="278" t="s">
        <v>25</v>
      </c>
      <c r="AC228" s="291"/>
      <c r="AD228" s="291"/>
      <c r="AE228" s="291"/>
      <c r="AF228" s="291"/>
      <c r="AG228" s="449"/>
      <c r="AH228" s="449"/>
      <c r="AI228" s="318"/>
      <c r="AJ228" s="306">
        <v>2</v>
      </c>
      <c r="AK228" s="279">
        <v>2</v>
      </c>
      <c r="AL228" s="279">
        <v>2</v>
      </c>
      <c r="AM228" s="279">
        <v>2</v>
      </c>
      <c r="AN228" s="279">
        <v>2</v>
      </c>
      <c r="AO228" s="279">
        <v>2</v>
      </c>
      <c r="AP228" s="22">
        <v>2</v>
      </c>
      <c r="AQ228" s="78">
        <v>2</v>
      </c>
      <c r="AR228" s="78">
        <v>2</v>
      </c>
      <c r="AS228" s="279">
        <v>2</v>
      </c>
      <c r="AT228" s="279">
        <v>2</v>
      </c>
      <c r="AU228" s="279">
        <v>2</v>
      </c>
      <c r="AV228" s="22">
        <v>2</v>
      </c>
      <c r="AW228" s="78">
        <v>2</v>
      </c>
      <c r="AX228" s="78">
        <v>2</v>
      </c>
      <c r="AY228" s="279">
        <v>2</v>
      </c>
      <c r="AZ228" s="279">
        <v>2</v>
      </c>
      <c r="BA228" s="279">
        <v>2</v>
      </c>
      <c r="BB228" s="306">
        <v>2</v>
      </c>
    </row>
    <row r="229" s="361" customFormat="1" ht="39.95" customHeight="1" spans="1:54">
      <c r="A229" s="33">
        <v>214</v>
      </c>
      <c r="B229" s="27"/>
      <c r="C229" s="27"/>
      <c r="D229" s="27"/>
      <c r="E229" s="27">
        <v>3</v>
      </c>
      <c r="F229" s="27"/>
      <c r="G229" s="27"/>
      <c r="H229" s="27"/>
      <c r="I229" s="27"/>
      <c r="J229" s="27"/>
      <c r="K229" s="27"/>
      <c r="L229" s="27" t="s">
        <v>726</v>
      </c>
      <c r="M229" s="43" t="s">
        <v>727</v>
      </c>
      <c r="N229" s="43" t="s">
        <v>425</v>
      </c>
      <c r="O229" s="27"/>
      <c r="P229" s="23" t="s">
        <v>305</v>
      </c>
      <c r="Q229" s="27"/>
      <c r="R229" s="32" t="s">
        <v>73</v>
      </c>
      <c r="S229" s="27" t="s">
        <v>327</v>
      </c>
      <c r="T229" s="27" t="s">
        <v>25</v>
      </c>
      <c r="U229" s="32" t="s">
        <v>307</v>
      </c>
      <c r="V229" s="32" t="s">
        <v>306</v>
      </c>
      <c r="W229" s="27" t="s">
        <v>426</v>
      </c>
      <c r="X229" s="27" t="s">
        <v>25</v>
      </c>
      <c r="Y229" s="43" t="s">
        <v>427</v>
      </c>
      <c r="Z229" s="43" t="s">
        <v>25</v>
      </c>
      <c r="AA229" s="74">
        <v>0.08</v>
      </c>
      <c r="AB229" s="32" t="s">
        <v>25</v>
      </c>
      <c r="AC229" s="27"/>
      <c r="AD229" s="27"/>
      <c r="AE229" s="27"/>
      <c r="AF229" s="27"/>
      <c r="AG229" s="27"/>
      <c r="AH229" s="27"/>
      <c r="AI229" s="27"/>
      <c r="AJ229" s="27">
        <v>1</v>
      </c>
      <c r="AK229" s="27">
        <v>1</v>
      </c>
      <c r="AL229" s="27">
        <v>0</v>
      </c>
      <c r="AM229" s="27">
        <v>1</v>
      </c>
      <c r="AN229" s="27">
        <v>0</v>
      </c>
      <c r="AO229" s="27">
        <v>1</v>
      </c>
      <c r="AP229" s="27">
        <v>1</v>
      </c>
      <c r="AQ229" s="26">
        <v>1</v>
      </c>
      <c r="AR229" s="26">
        <v>0</v>
      </c>
      <c r="AS229" s="27">
        <v>1</v>
      </c>
      <c r="AT229" s="27">
        <v>1</v>
      </c>
      <c r="AU229" s="27">
        <v>0</v>
      </c>
      <c r="AV229" s="27">
        <v>1</v>
      </c>
      <c r="AW229" s="26">
        <v>1</v>
      </c>
      <c r="AX229" s="26">
        <v>0</v>
      </c>
      <c r="AY229" s="27">
        <v>1</v>
      </c>
      <c r="AZ229" s="27">
        <v>1</v>
      </c>
      <c r="BA229" s="27">
        <v>0</v>
      </c>
      <c r="BB229" s="27">
        <v>1</v>
      </c>
    </row>
    <row r="230" s="361" customFormat="1" ht="39.95" customHeight="1" spans="1:54">
      <c r="A230" s="33">
        <v>215</v>
      </c>
      <c r="B230" s="308"/>
      <c r="C230" s="308"/>
      <c r="D230" s="308"/>
      <c r="E230" s="308">
        <v>3</v>
      </c>
      <c r="F230" s="308"/>
      <c r="G230" s="308"/>
      <c r="H230" s="308"/>
      <c r="I230" s="308"/>
      <c r="J230" s="308"/>
      <c r="K230" s="308"/>
      <c r="L230" s="308" t="s">
        <v>728</v>
      </c>
      <c r="M230" s="385" t="s">
        <v>729</v>
      </c>
      <c r="N230" s="385" t="s">
        <v>380</v>
      </c>
      <c r="O230" s="308"/>
      <c r="P230" s="320" t="s">
        <v>305</v>
      </c>
      <c r="Q230" s="308"/>
      <c r="R230" s="280" t="s">
        <v>73</v>
      </c>
      <c r="S230" s="386" t="s">
        <v>327</v>
      </c>
      <c r="T230" s="280" t="s">
        <v>25</v>
      </c>
      <c r="U230" s="280" t="s">
        <v>306</v>
      </c>
      <c r="V230" s="280" t="s">
        <v>307</v>
      </c>
      <c r="W230" s="308" t="s">
        <v>426</v>
      </c>
      <c r="X230" s="308" t="s">
        <v>25</v>
      </c>
      <c r="Y230" s="385" t="s">
        <v>427</v>
      </c>
      <c r="Z230" s="385" t="s">
        <v>25</v>
      </c>
      <c r="AA230" s="409">
        <v>0.08</v>
      </c>
      <c r="AB230" s="280" t="s">
        <v>25</v>
      </c>
      <c r="AC230" s="308"/>
      <c r="AD230" s="308"/>
      <c r="AE230" s="308"/>
      <c r="AF230" s="308"/>
      <c r="AG230" s="308"/>
      <c r="AH230" s="308"/>
      <c r="AI230" s="308"/>
      <c r="AJ230" s="308">
        <v>0</v>
      </c>
      <c r="AK230" s="308">
        <v>0</v>
      </c>
      <c r="AL230" s="308">
        <v>1</v>
      </c>
      <c r="AM230" s="308">
        <v>0</v>
      </c>
      <c r="AN230" s="22">
        <v>1</v>
      </c>
      <c r="AO230" s="308">
        <v>0</v>
      </c>
      <c r="AP230" s="27">
        <v>0</v>
      </c>
      <c r="AQ230" s="26">
        <v>0</v>
      </c>
      <c r="AR230" s="26">
        <v>1</v>
      </c>
      <c r="AS230" s="308">
        <v>0</v>
      </c>
      <c r="AT230" s="308">
        <v>0</v>
      </c>
      <c r="AU230" s="308">
        <v>1</v>
      </c>
      <c r="AV230" s="27">
        <v>0</v>
      </c>
      <c r="AW230" s="26">
        <v>0</v>
      </c>
      <c r="AX230" s="26">
        <v>1</v>
      </c>
      <c r="AY230" s="308">
        <v>0</v>
      </c>
      <c r="AZ230" s="308">
        <v>0</v>
      </c>
      <c r="BA230" s="308">
        <v>1</v>
      </c>
      <c r="BB230" s="308">
        <v>0</v>
      </c>
    </row>
    <row r="231" s="361" customFormat="1" ht="39.95" customHeight="1" spans="1:54">
      <c r="A231" s="33">
        <v>216</v>
      </c>
      <c r="B231" s="27"/>
      <c r="C231" s="27"/>
      <c r="D231" s="27"/>
      <c r="E231" s="27">
        <v>3</v>
      </c>
      <c r="F231" s="27"/>
      <c r="G231" s="27"/>
      <c r="H231" s="27"/>
      <c r="I231" s="27"/>
      <c r="J231" s="27"/>
      <c r="K231" s="27"/>
      <c r="L231" s="53" t="s">
        <v>730</v>
      </c>
      <c r="M231" s="43" t="s">
        <v>731</v>
      </c>
      <c r="N231" s="88" t="s">
        <v>433</v>
      </c>
      <c r="O231" s="33"/>
      <c r="P231" s="23" t="s">
        <v>305</v>
      </c>
      <c r="Q231" s="53"/>
      <c r="R231" s="32" t="s">
        <v>73</v>
      </c>
      <c r="S231" s="53" t="s">
        <v>327</v>
      </c>
      <c r="T231" s="23" t="s">
        <v>25</v>
      </c>
      <c r="U231" s="32" t="s">
        <v>306</v>
      </c>
      <c r="V231" s="32" t="s">
        <v>307</v>
      </c>
      <c r="W231" s="29" t="s">
        <v>328</v>
      </c>
      <c r="X231" s="27" t="s">
        <v>309</v>
      </c>
      <c r="Y231" s="73" t="s">
        <v>25</v>
      </c>
      <c r="Z231" s="73" t="s">
        <v>25</v>
      </c>
      <c r="AA231" s="74">
        <v>0.2</v>
      </c>
      <c r="AB231" s="32" t="s">
        <v>25</v>
      </c>
      <c r="AC231" s="22"/>
      <c r="AD231" s="22"/>
      <c r="AE231" s="22"/>
      <c r="AF231" s="22"/>
      <c r="AG231" s="70"/>
      <c r="AH231" s="70"/>
      <c r="AI231" s="84"/>
      <c r="AJ231" s="27">
        <v>0</v>
      </c>
      <c r="AK231" s="22">
        <v>0</v>
      </c>
      <c r="AL231" s="22">
        <v>1</v>
      </c>
      <c r="AM231" s="22">
        <v>0</v>
      </c>
      <c r="AN231" s="22">
        <v>1</v>
      </c>
      <c r="AO231" s="22">
        <v>0</v>
      </c>
      <c r="AP231" s="22">
        <v>0</v>
      </c>
      <c r="AQ231" s="26">
        <v>1</v>
      </c>
      <c r="AR231" s="26">
        <v>1</v>
      </c>
      <c r="AS231" s="22">
        <v>0</v>
      </c>
      <c r="AT231" s="22">
        <v>1</v>
      </c>
      <c r="AU231" s="22">
        <v>1</v>
      </c>
      <c r="AV231" s="22">
        <v>0</v>
      </c>
      <c r="AW231" s="26">
        <v>1</v>
      </c>
      <c r="AX231" s="26">
        <v>1</v>
      </c>
      <c r="AY231" s="22">
        <v>0</v>
      </c>
      <c r="AZ231" s="22">
        <v>1</v>
      </c>
      <c r="BA231" s="22">
        <v>1</v>
      </c>
      <c r="BB231" s="27">
        <v>0</v>
      </c>
    </row>
    <row r="232" s="361" customFormat="1" ht="39.95" customHeight="1" spans="1:54">
      <c r="A232" s="33">
        <v>217</v>
      </c>
      <c r="B232" s="27"/>
      <c r="C232" s="27"/>
      <c r="D232" s="27"/>
      <c r="E232" s="27">
        <v>3</v>
      </c>
      <c r="F232" s="27"/>
      <c r="G232" s="27"/>
      <c r="H232" s="27"/>
      <c r="I232" s="27"/>
      <c r="J232" s="27"/>
      <c r="K232" s="27"/>
      <c r="L232" s="27" t="s">
        <v>732</v>
      </c>
      <c r="M232" s="43" t="s">
        <v>187</v>
      </c>
      <c r="N232" s="339" t="s">
        <v>336</v>
      </c>
      <c r="O232" s="27"/>
      <c r="P232" s="23" t="s">
        <v>305</v>
      </c>
      <c r="Q232" s="27"/>
      <c r="R232" s="32" t="s">
        <v>73</v>
      </c>
      <c r="S232" s="53" t="s">
        <v>327</v>
      </c>
      <c r="T232" s="32" t="s">
        <v>25</v>
      </c>
      <c r="U232" s="32" t="s">
        <v>306</v>
      </c>
      <c r="V232" s="32" t="s">
        <v>307</v>
      </c>
      <c r="W232" s="29" t="s">
        <v>328</v>
      </c>
      <c r="X232" s="27" t="s">
        <v>309</v>
      </c>
      <c r="Y232" s="43" t="s">
        <v>25</v>
      </c>
      <c r="Z232" s="43" t="s">
        <v>25</v>
      </c>
      <c r="AA232" s="74">
        <v>0.2</v>
      </c>
      <c r="AB232" s="32"/>
      <c r="AC232" s="27"/>
      <c r="AD232" s="27"/>
      <c r="AE232" s="27"/>
      <c r="AF232" s="27"/>
      <c r="AG232" s="27"/>
      <c r="AH232" s="27"/>
      <c r="AI232" s="27"/>
      <c r="AJ232" s="27">
        <v>0</v>
      </c>
      <c r="AK232" s="27">
        <v>0</v>
      </c>
      <c r="AL232" s="27">
        <v>0</v>
      </c>
      <c r="AM232" s="27">
        <v>0</v>
      </c>
      <c r="AN232" s="27">
        <v>0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  <c r="AT232" s="27">
        <v>0</v>
      </c>
      <c r="AU232" s="27">
        <v>0</v>
      </c>
      <c r="AV232" s="27">
        <v>0</v>
      </c>
      <c r="AW232" s="27">
        <v>0</v>
      </c>
      <c r="AX232" s="27">
        <v>0</v>
      </c>
      <c r="AY232" s="27">
        <v>0</v>
      </c>
      <c r="AZ232" s="27">
        <v>0</v>
      </c>
      <c r="BA232" s="27">
        <v>0</v>
      </c>
      <c r="BB232" s="27">
        <v>1</v>
      </c>
    </row>
    <row r="233" s="361" customFormat="1" ht="39.95" customHeight="1" spans="1:54">
      <c r="A233" s="33">
        <v>218</v>
      </c>
      <c r="B233" s="27"/>
      <c r="C233" s="27"/>
      <c r="D233" s="27"/>
      <c r="E233" s="27">
        <v>3</v>
      </c>
      <c r="F233" s="27"/>
      <c r="G233" s="27"/>
      <c r="H233" s="27"/>
      <c r="I233" s="27"/>
      <c r="J233" s="27"/>
      <c r="K233" s="27"/>
      <c r="L233" s="27" t="s">
        <v>733</v>
      </c>
      <c r="M233" s="43" t="s">
        <v>187</v>
      </c>
      <c r="N233" s="43" t="s">
        <v>326</v>
      </c>
      <c r="O233" s="27"/>
      <c r="P233" s="23" t="s">
        <v>305</v>
      </c>
      <c r="Q233" s="27"/>
      <c r="R233" s="32" t="s">
        <v>73</v>
      </c>
      <c r="S233" s="53" t="s">
        <v>327</v>
      </c>
      <c r="T233" s="32" t="s">
        <v>25</v>
      </c>
      <c r="U233" s="32" t="s">
        <v>306</v>
      </c>
      <c r="V233" s="32" t="s">
        <v>307</v>
      </c>
      <c r="W233" s="29" t="s">
        <v>328</v>
      </c>
      <c r="X233" s="27" t="s">
        <v>309</v>
      </c>
      <c r="Y233" s="43" t="s">
        <v>25</v>
      </c>
      <c r="Z233" s="43" t="s">
        <v>25</v>
      </c>
      <c r="AA233" s="74">
        <v>0.2</v>
      </c>
      <c r="AB233" s="32"/>
      <c r="AC233" s="27"/>
      <c r="AD233" s="27"/>
      <c r="AE233" s="27"/>
      <c r="AF233" s="27"/>
      <c r="AG233" s="27"/>
      <c r="AH233" s="27"/>
      <c r="AI233" s="27"/>
      <c r="AJ233" s="27">
        <v>1</v>
      </c>
      <c r="AK233" s="27">
        <v>0</v>
      </c>
      <c r="AL233" s="27">
        <v>0</v>
      </c>
      <c r="AM233" s="27">
        <v>0</v>
      </c>
      <c r="AN233" s="27">
        <v>0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  <c r="AT233" s="27">
        <v>0</v>
      </c>
      <c r="AU233" s="27">
        <v>0</v>
      </c>
      <c r="AV233" s="27">
        <v>0</v>
      </c>
      <c r="AW233" s="27">
        <v>0</v>
      </c>
      <c r="AX233" s="27">
        <v>0</v>
      </c>
      <c r="AY233" s="27">
        <v>0</v>
      </c>
      <c r="AZ233" s="27">
        <v>0</v>
      </c>
      <c r="BA233" s="27">
        <v>0</v>
      </c>
      <c r="BB233" s="27">
        <v>0</v>
      </c>
    </row>
    <row r="234" ht="39.95" customHeight="1" spans="1:54">
      <c r="A234" s="33">
        <v>219</v>
      </c>
      <c r="B234" s="23"/>
      <c r="C234" s="27"/>
      <c r="D234" s="27"/>
      <c r="E234" s="27">
        <v>3</v>
      </c>
      <c r="F234" s="27"/>
      <c r="G234" s="27"/>
      <c r="H234" s="27"/>
      <c r="I234" s="27"/>
      <c r="J234" s="22"/>
      <c r="K234" s="22"/>
      <c r="L234" s="53" t="s">
        <v>734</v>
      </c>
      <c r="M234" s="43" t="s">
        <v>187</v>
      </c>
      <c r="N234" s="99" t="s">
        <v>331</v>
      </c>
      <c r="O234" s="98"/>
      <c r="P234" s="23" t="s">
        <v>305</v>
      </c>
      <c r="Q234" s="27"/>
      <c r="R234" s="32" t="s">
        <v>73</v>
      </c>
      <c r="S234" s="53" t="s">
        <v>327</v>
      </c>
      <c r="T234" s="32" t="s">
        <v>25</v>
      </c>
      <c r="U234" s="32" t="s">
        <v>306</v>
      </c>
      <c r="V234" s="32" t="s">
        <v>307</v>
      </c>
      <c r="W234" s="29" t="s">
        <v>328</v>
      </c>
      <c r="X234" s="27" t="s">
        <v>309</v>
      </c>
      <c r="Y234" s="43" t="s">
        <v>25</v>
      </c>
      <c r="Z234" s="43" t="s">
        <v>25</v>
      </c>
      <c r="AA234" s="74">
        <v>0.2</v>
      </c>
      <c r="AB234" s="32" t="s">
        <v>25</v>
      </c>
      <c r="AC234" s="58"/>
      <c r="AD234" s="58"/>
      <c r="AE234" s="58"/>
      <c r="AF234" s="58"/>
      <c r="AG234" s="70"/>
      <c r="AH234" s="70"/>
      <c r="AI234" s="84"/>
      <c r="AJ234" s="27">
        <v>0</v>
      </c>
      <c r="AK234" s="22">
        <v>1</v>
      </c>
      <c r="AL234" s="22">
        <v>0</v>
      </c>
      <c r="AM234" s="22">
        <v>1</v>
      </c>
      <c r="AN234" s="22">
        <v>0</v>
      </c>
      <c r="AO234" s="22">
        <v>0</v>
      </c>
      <c r="AP234" s="27">
        <v>0</v>
      </c>
      <c r="AQ234" s="27">
        <v>0</v>
      </c>
      <c r="AR234" s="27">
        <v>0</v>
      </c>
      <c r="AS234" s="27">
        <v>0</v>
      </c>
      <c r="AT234" s="27">
        <v>0</v>
      </c>
      <c r="AU234" s="27">
        <v>0</v>
      </c>
      <c r="AV234" s="27">
        <v>0</v>
      </c>
      <c r="AW234" s="27">
        <v>0</v>
      </c>
      <c r="AX234" s="27">
        <v>0</v>
      </c>
      <c r="AY234" s="27">
        <v>0</v>
      </c>
      <c r="AZ234" s="27">
        <v>0</v>
      </c>
      <c r="BA234" s="27">
        <v>0</v>
      </c>
      <c r="BB234" s="27">
        <v>0</v>
      </c>
    </row>
    <row r="235" s="362" customFormat="1" ht="39.95" customHeight="1" spans="1:54">
      <c r="A235" s="33">
        <v>220</v>
      </c>
      <c r="B235" s="422"/>
      <c r="C235" s="423"/>
      <c r="D235" s="423"/>
      <c r="E235" s="423">
        <v>3</v>
      </c>
      <c r="F235" s="423"/>
      <c r="G235" s="423"/>
      <c r="H235" s="423"/>
      <c r="I235" s="423"/>
      <c r="J235" s="430"/>
      <c r="K235" s="430"/>
      <c r="L235" s="431" t="s">
        <v>130</v>
      </c>
      <c r="M235" s="432" t="s">
        <v>131</v>
      </c>
      <c r="N235" s="433" t="s">
        <v>735</v>
      </c>
      <c r="O235" s="434"/>
      <c r="P235" s="422" t="s">
        <v>305</v>
      </c>
      <c r="Q235" s="423"/>
      <c r="R235" s="439" t="s">
        <v>73</v>
      </c>
      <c r="S235" s="431" t="s">
        <v>327</v>
      </c>
      <c r="T235" s="439" t="s">
        <v>25</v>
      </c>
      <c r="U235" s="439" t="s">
        <v>306</v>
      </c>
      <c r="V235" s="439" t="s">
        <v>307</v>
      </c>
      <c r="W235" s="440" t="s">
        <v>328</v>
      </c>
      <c r="X235" s="423" t="s">
        <v>309</v>
      </c>
      <c r="Y235" s="432" t="s">
        <v>25</v>
      </c>
      <c r="Z235" s="432" t="s">
        <v>25</v>
      </c>
      <c r="AA235" s="445">
        <v>0.2</v>
      </c>
      <c r="AB235" s="439" t="s">
        <v>25</v>
      </c>
      <c r="AC235" s="446"/>
      <c r="AD235" s="446"/>
      <c r="AE235" s="446"/>
      <c r="AF235" s="446"/>
      <c r="AG235" s="450"/>
      <c r="AH235" s="450"/>
      <c r="AI235" s="451"/>
      <c r="AJ235" s="423">
        <v>0</v>
      </c>
      <c r="AK235" s="430">
        <v>0</v>
      </c>
      <c r="AL235" s="430">
        <v>1</v>
      </c>
      <c r="AM235" s="430">
        <v>0</v>
      </c>
      <c r="AN235" s="430">
        <v>1</v>
      </c>
      <c r="AO235" s="430">
        <v>0</v>
      </c>
      <c r="AP235" s="27">
        <v>0</v>
      </c>
      <c r="AQ235" s="27">
        <v>0</v>
      </c>
      <c r="AR235" s="27">
        <v>0</v>
      </c>
      <c r="AS235" s="27">
        <v>0</v>
      </c>
      <c r="AT235" s="27">
        <v>0</v>
      </c>
      <c r="AU235" s="27">
        <v>0</v>
      </c>
      <c r="AV235" s="27">
        <v>0</v>
      </c>
      <c r="AW235" s="27">
        <v>0</v>
      </c>
      <c r="AX235" s="27">
        <v>0</v>
      </c>
      <c r="AY235" s="27">
        <v>0</v>
      </c>
      <c r="AZ235" s="27">
        <v>0</v>
      </c>
      <c r="BA235" s="27">
        <v>0</v>
      </c>
      <c r="BB235" s="423">
        <v>0</v>
      </c>
    </row>
    <row r="236" ht="39.95" customHeight="1" spans="1:54">
      <c r="A236" s="33">
        <v>221</v>
      </c>
      <c r="B236" s="23"/>
      <c r="C236" s="27"/>
      <c r="D236" s="27"/>
      <c r="E236" s="27">
        <v>3</v>
      </c>
      <c r="F236" s="27"/>
      <c r="G236" s="27"/>
      <c r="H236" s="27"/>
      <c r="I236" s="27"/>
      <c r="J236" s="22"/>
      <c r="K236" s="22"/>
      <c r="L236" s="53" t="s">
        <v>186</v>
      </c>
      <c r="M236" s="43" t="s">
        <v>187</v>
      </c>
      <c r="N236" s="339" t="s">
        <v>332</v>
      </c>
      <c r="O236" s="98"/>
      <c r="P236" s="23" t="s">
        <v>305</v>
      </c>
      <c r="Q236" s="27"/>
      <c r="R236" s="32" t="s">
        <v>73</v>
      </c>
      <c r="S236" s="53" t="s">
        <v>327</v>
      </c>
      <c r="T236" s="32" t="s">
        <v>25</v>
      </c>
      <c r="U236" s="32" t="s">
        <v>306</v>
      </c>
      <c r="V236" s="32" t="s">
        <v>307</v>
      </c>
      <c r="W236" s="27" t="s">
        <v>328</v>
      </c>
      <c r="X236" s="27" t="s">
        <v>309</v>
      </c>
      <c r="Y236" s="43" t="s">
        <v>25</v>
      </c>
      <c r="Z236" s="43" t="s">
        <v>25</v>
      </c>
      <c r="AA236" s="74">
        <v>0.2</v>
      </c>
      <c r="AB236" s="32" t="s">
        <v>25</v>
      </c>
      <c r="AC236" s="58"/>
      <c r="AD236" s="58"/>
      <c r="AE236" s="58"/>
      <c r="AF236" s="58"/>
      <c r="AG236" s="70"/>
      <c r="AH236" s="70"/>
      <c r="AI236" s="84"/>
      <c r="AJ236" s="27">
        <v>0</v>
      </c>
      <c r="AK236" s="22">
        <v>0</v>
      </c>
      <c r="AL236" s="22">
        <v>0</v>
      </c>
      <c r="AM236" s="22">
        <v>0</v>
      </c>
      <c r="AN236" s="22">
        <v>0</v>
      </c>
      <c r="AO236" s="22">
        <v>1</v>
      </c>
      <c r="AP236" s="27">
        <v>0</v>
      </c>
      <c r="AQ236" s="27">
        <v>0</v>
      </c>
      <c r="AR236" s="27">
        <v>0</v>
      </c>
      <c r="AS236" s="27">
        <v>0</v>
      </c>
      <c r="AT236" s="27">
        <v>0</v>
      </c>
      <c r="AU236" s="27">
        <v>0</v>
      </c>
      <c r="AV236" s="27">
        <v>0</v>
      </c>
      <c r="AW236" s="27">
        <v>0</v>
      </c>
      <c r="AX236" s="27">
        <v>0</v>
      </c>
      <c r="AY236" s="27">
        <v>0</v>
      </c>
      <c r="AZ236" s="27">
        <v>0</v>
      </c>
      <c r="BA236" s="27">
        <v>0</v>
      </c>
      <c r="BB236" s="27">
        <v>0</v>
      </c>
    </row>
    <row r="237" ht="69" spans="1:54">
      <c r="A237" s="33">
        <v>222</v>
      </c>
      <c r="B237" s="23"/>
      <c r="C237" s="27"/>
      <c r="D237" s="27"/>
      <c r="E237" s="27">
        <v>3</v>
      </c>
      <c r="F237" s="27"/>
      <c r="G237" s="27"/>
      <c r="H237" s="27"/>
      <c r="I237" s="27"/>
      <c r="J237" s="22"/>
      <c r="K237" s="22"/>
      <c r="L237" s="53" t="s">
        <v>207</v>
      </c>
      <c r="M237" s="43" t="s">
        <v>187</v>
      </c>
      <c r="N237" s="339" t="s">
        <v>388</v>
      </c>
      <c r="O237" s="98"/>
      <c r="P237" s="23" t="s">
        <v>305</v>
      </c>
      <c r="Q237" s="27"/>
      <c r="R237" s="32" t="s">
        <v>73</v>
      </c>
      <c r="S237" s="53" t="s">
        <v>327</v>
      </c>
      <c r="T237" s="32" t="s">
        <v>25</v>
      </c>
      <c r="U237" s="32" t="s">
        <v>306</v>
      </c>
      <c r="V237" s="32" t="s">
        <v>307</v>
      </c>
      <c r="W237" s="29" t="s">
        <v>328</v>
      </c>
      <c r="X237" s="27" t="s">
        <v>309</v>
      </c>
      <c r="Y237" s="43" t="s">
        <v>25</v>
      </c>
      <c r="Z237" s="43" t="s">
        <v>25</v>
      </c>
      <c r="AA237" s="74">
        <v>0.2</v>
      </c>
      <c r="AB237" s="32" t="s">
        <v>25</v>
      </c>
      <c r="AC237" s="58"/>
      <c r="AD237" s="58"/>
      <c r="AE237" s="58"/>
      <c r="AF237" s="58"/>
      <c r="AG237" s="70"/>
      <c r="AH237" s="70"/>
      <c r="AI237" s="84"/>
      <c r="AJ237" s="27">
        <v>0</v>
      </c>
      <c r="AK237" s="22">
        <v>0</v>
      </c>
      <c r="AL237" s="22">
        <v>0</v>
      </c>
      <c r="AM237" s="22">
        <v>0</v>
      </c>
      <c r="AN237" s="22">
        <v>0</v>
      </c>
      <c r="AO237" s="22">
        <v>0</v>
      </c>
      <c r="AP237" s="78">
        <v>1</v>
      </c>
      <c r="AQ237" s="78">
        <v>1</v>
      </c>
      <c r="AR237" s="78">
        <v>0</v>
      </c>
      <c r="AS237" s="78">
        <v>1</v>
      </c>
      <c r="AT237" s="78">
        <v>1</v>
      </c>
      <c r="AU237" s="126">
        <v>0</v>
      </c>
      <c r="AV237" s="126">
        <v>0</v>
      </c>
      <c r="AW237" s="126">
        <v>0</v>
      </c>
      <c r="AX237" s="126">
        <v>0</v>
      </c>
      <c r="AY237" s="126">
        <v>0</v>
      </c>
      <c r="AZ237" s="126">
        <v>0</v>
      </c>
      <c r="BA237" s="126">
        <v>0</v>
      </c>
      <c r="BB237" s="27">
        <v>0</v>
      </c>
    </row>
    <row r="238" ht="86.25" spans="1:54">
      <c r="A238" s="33">
        <v>223</v>
      </c>
      <c r="B238" s="23"/>
      <c r="C238" s="27"/>
      <c r="D238" s="27"/>
      <c r="E238" s="27">
        <v>3</v>
      </c>
      <c r="F238" s="27"/>
      <c r="G238" s="27"/>
      <c r="H238" s="27"/>
      <c r="I238" s="27"/>
      <c r="J238" s="22"/>
      <c r="K238" s="22"/>
      <c r="L238" s="53" t="s">
        <v>209</v>
      </c>
      <c r="M238" s="43" t="s">
        <v>187</v>
      </c>
      <c r="N238" s="339" t="s">
        <v>700</v>
      </c>
      <c r="O238" s="98"/>
      <c r="P238" s="23" t="s">
        <v>305</v>
      </c>
      <c r="Q238" s="27"/>
      <c r="R238" s="32" t="s">
        <v>73</v>
      </c>
      <c r="S238" s="53" t="s">
        <v>327</v>
      </c>
      <c r="T238" s="32" t="s">
        <v>25</v>
      </c>
      <c r="U238" s="32" t="s">
        <v>306</v>
      </c>
      <c r="V238" s="32" t="s">
        <v>307</v>
      </c>
      <c r="W238" s="29" t="s">
        <v>328</v>
      </c>
      <c r="X238" s="27" t="s">
        <v>309</v>
      </c>
      <c r="Y238" s="43" t="s">
        <v>25</v>
      </c>
      <c r="Z238" s="43" t="s">
        <v>25</v>
      </c>
      <c r="AA238" s="74">
        <v>0.2</v>
      </c>
      <c r="AB238" s="32" t="s">
        <v>25</v>
      </c>
      <c r="AC238" s="58"/>
      <c r="AD238" s="58"/>
      <c r="AE238" s="58"/>
      <c r="AF238" s="58"/>
      <c r="AG238" s="70"/>
      <c r="AH238" s="70"/>
      <c r="AI238" s="84"/>
      <c r="AJ238" s="27">
        <v>0</v>
      </c>
      <c r="AK238" s="22">
        <v>0</v>
      </c>
      <c r="AL238" s="22">
        <v>0</v>
      </c>
      <c r="AM238" s="22">
        <v>0</v>
      </c>
      <c r="AN238" s="22">
        <v>0</v>
      </c>
      <c r="AO238" s="22">
        <v>0</v>
      </c>
      <c r="AP238" s="78">
        <v>0</v>
      </c>
      <c r="AQ238" s="78">
        <v>0</v>
      </c>
      <c r="AR238" s="78">
        <v>1</v>
      </c>
      <c r="AS238" s="78">
        <v>0</v>
      </c>
      <c r="AT238" s="78">
        <v>0</v>
      </c>
      <c r="AU238" s="126">
        <v>1</v>
      </c>
      <c r="AV238" s="126">
        <v>0</v>
      </c>
      <c r="AW238" s="126">
        <v>0</v>
      </c>
      <c r="AX238" s="126">
        <v>0</v>
      </c>
      <c r="AY238" s="126">
        <v>0</v>
      </c>
      <c r="AZ238" s="126">
        <v>0</v>
      </c>
      <c r="BA238" s="126">
        <v>0</v>
      </c>
      <c r="BB238" s="27">
        <v>0</v>
      </c>
    </row>
    <row r="239" ht="66" spans="1:54">
      <c r="A239" s="33">
        <v>224</v>
      </c>
      <c r="B239" s="23"/>
      <c r="C239" s="27"/>
      <c r="D239" s="27"/>
      <c r="E239" s="27">
        <v>3</v>
      </c>
      <c r="F239" s="27"/>
      <c r="G239" s="27"/>
      <c r="H239" s="27"/>
      <c r="I239" s="27"/>
      <c r="J239" s="22"/>
      <c r="K239" s="22"/>
      <c r="L239" s="53" t="s">
        <v>211</v>
      </c>
      <c r="M239" s="43" t="s">
        <v>187</v>
      </c>
      <c r="N239" s="44" t="s">
        <v>701</v>
      </c>
      <c r="O239" s="98"/>
      <c r="P239" s="23" t="s">
        <v>305</v>
      </c>
      <c r="Q239" s="27"/>
      <c r="R239" s="32" t="s">
        <v>73</v>
      </c>
      <c r="S239" s="53" t="s">
        <v>327</v>
      </c>
      <c r="T239" s="32" t="s">
        <v>25</v>
      </c>
      <c r="U239" s="32" t="s">
        <v>306</v>
      </c>
      <c r="V239" s="32" t="s">
        <v>307</v>
      </c>
      <c r="W239" s="29" t="s">
        <v>328</v>
      </c>
      <c r="X239" s="27" t="s">
        <v>309</v>
      </c>
      <c r="Y239" s="43" t="s">
        <v>25</v>
      </c>
      <c r="Z239" s="43" t="s">
        <v>25</v>
      </c>
      <c r="AA239" s="74">
        <v>0.2</v>
      </c>
      <c r="AB239" s="32" t="s">
        <v>25</v>
      </c>
      <c r="AC239" s="58"/>
      <c r="AD239" s="58"/>
      <c r="AE239" s="58"/>
      <c r="AF239" s="58"/>
      <c r="AG239" s="70"/>
      <c r="AH239" s="70"/>
      <c r="AI239" s="84"/>
      <c r="AJ239" s="27">
        <v>0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78">
        <v>0</v>
      </c>
      <c r="AQ239" s="78">
        <v>0</v>
      </c>
      <c r="AR239" s="78">
        <v>0</v>
      </c>
      <c r="AS239" s="78">
        <v>0</v>
      </c>
      <c r="AT239" s="78">
        <v>0</v>
      </c>
      <c r="AU239" s="126">
        <v>0</v>
      </c>
      <c r="AV239" s="126">
        <v>1</v>
      </c>
      <c r="AW239" s="126">
        <v>1</v>
      </c>
      <c r="AX239" s="126">
        <v>0</v>
      </c>
      <c r="AY239" s="126">
        <v>1</v>
      </c>
      <c r="AZ239" s="126">
        <v>1</v>
      </c>
      <c r="BA239" s="126">
        <v>0</v>
      </c>
      <c r="BB239" s="27">
        <v>0</v>
      </c>
    </row>
    <row r="240" ht="66" spans="1:54">
      <c r="A240" s="33">
        <v>225</v>
      </c>
      <c r="B240" s="23"/>
      <c r="C240" s="27"/>
      <c r="D240" s="27"/>
      <c r="E240" s="27">
        <v>3</v>
      </c>
      <c r="F240" s="27"/>
      <c r="G240" s="27"/>
      <c r="H240" s="27"/>
      <c r="I240" s="27"/>
      <c r="J240" s="22"/>
      <c r="K240" s="22"/>
      <c r="L240" s="53" t="s">
        <v>213</v>
      </c>
      <c r="M240" s="43" t="s">
        <v>187</v>
      </c>
      <c r="N240" s="44" t="s">
        <v>702</v>
      </c>
      <c r="O240" s="98"/>
      <c r="P240" s="23" t="s">
        <v>305</v>
      </c>
      <c r="Q240" s="27"/>
      <c r="R240" s="32" t="s">
        <v>73</v>
      </c>
      <c r="S240" s="53" t="s">
        <v>327</v>
      </c>
      <c r="T240" s="32" t="s">
        <v>25</v>
      </c>
      <c r="U240" s="32" t="s">
        <v>306</v>
      </c>
      <c r="V240" s="32" t="s">
        <v>307</v>
      </c>
      <c r="W240" s="29" t="s">
        <v>328</v>
      </c>
      <c r="X240" s="27" t="s">
        <v>309</v>
      </c>
      <c r="Y240" s="43" t="s">
        <v>25</v>
      </c>
      <c r="Z240" s="43" t="s">
        <v>25</v>
      </c>
      <c r="AA240" s="74">
        <v>0.2</v>
      </c>
      <c r="AB240" s="32" t="s">
        <v>25</v>
      </c>
      <c r="AC240" s="58"/>
      <c r="AD240" s="58"/>
      <c r="AE240" s="58"/>
      <c r="AF240" s="58"/>
      <c r="AG240" s="70"/>
      <c r="AH240" s="70"/>
      <c r="AI240" s="84"/>
      <c r="AJ240" s="27">
        <v>0</v>
      </c>
      <c r="AK240" s="22">
        <v>0</v>
      </c>
      <c r="AL240" s="22">
        <v>0</v>
      </c>
      <c r="AM240" s="22">
        <v>0</v>
      </c>
      <c r="AN240" s="22">
        <v>0</v>
      </c>
      <c r="AO240" s="22">
        <v>0</v>
      </c>
      <c r="AP240" s="78">
        <v>0</v>
      </c>
      <c r="AQ240" s="78">
        <v>0</v>
      </c>
      <c r="AR240" s="78">
        <v>0</v>
      </c>
      <c r="AS240" s="78">
        <v>0</v>
      </c>
      <c r="AT240" s="78">
        <v>0</v>
      </c>
      <c r="AU240" s="126">
        <v>0</v>
      </c>
      <c r="AV240" s="126">
        <v>0</v>
      </c>
      <c r="AW240" s="126">
        <v>0</v>
      </c>
      <c r="AX240" s="126">
        <v>1</v>
      </c>
      <c r="AY240" s="126">
        <v>0</v>
      </c>
      <c r="AZ240" s="126">
        <v>0</v>
      </c>
      <c r="BA240" s="126">
        <v>1</v>
      </c>
      <c r="BB240" s="27">
        <v>0</v>
      </c>
    </row>
    <row r="241" ht="39.95" customHeight="1" spans="1:54">
      <c r="A241" s="33">
        <v>226</v>
      </c>
      <c r="B241" s="23"/>
      <c r="C241" s="27"/>
      <c r="D241" s="27"/>
      <c r="E241" s="27">
        <v>3</v>
      </c>
      <c r="F241" s="27"/>
      <c r="G241" s="27"/>
      <c r="H241" s="27"/>
      <c r="I241" s="27"/>
      <c r="J241" s="22"/>
      <c r="K241" s="22"/>
      <c r="L241" s="53" t="s">
        <v>442</v>
      </c>
      <c r="M241" s="43" t="s">
        <v>443</v>
      </c>
      <c r="N241" s="435" t="s">
        <v>444</v>
      </c>
      <c r="O241" s="98"/>
      <c r="P241" s="23" t="s">
        <v>305</v>
      </c>
      <c r="Q241" s="27" t="s">
        <v>25</v>
      </c>
      <c r="R241" s="32" t="s">
        <v>73</v>
      </c>
      <c r="S241" s="53" t="s">
        <v>327</v>
      </c>
      <c r="T241" s="32" t="s">
        <v>25</v>
      </c>
      <c r="U241" s="32" t="s">
        <v>307</v>
      </c>
      <c r="V241" s="32" t="s">
        <v>306</v>
      </c>
      <c r="W241" s="27" t="s">
        <v>25</v>
      </c>
      <c r="X241" s="27" t="s">
        <v>25</v>
      </c>
      <c r="Y241" s="43" t="s">
        <v>25</v>
      </c>
      <c r="Z241" s="43" t="s">
        <v>25</v>
      </c>
      <c r="AA241" s="74">
        <v>0.001</v>
      </c>
      <c r="AB241" s="32" t="s">
        <v>25</v>
      </c>
      <c r="AC241" s="58"/>
      <c r="AD241" s="58"/>
      <c r="AE241" s="58"/>
      <c r="AF241" s="58"/>
      <c r="AG241" s="70"/>
      <c r="AH241" s="70"/>
      <c r="AI241" s="84"/>
      <c r="AJ241" s="27">
        <v>28</v>
      </c>
      <c r="AK241" s="22">
        <v>28</v>
      </c>
      <c r="AL241" s="22">
        <v>28</v>
      </c>
      <c r="AM241" s="22">
        <v>28</v>
      </c>
      <c r="AN241" s="22">
        <v>28</v>
      </c>
      <c r="AO241" s="22">
        <v>28</v>
      </c>
      <c r="AP241" s="22">
        <v>28</v>
      </c>
      <c r="AQ241" s="22">
        <v>28</v>
      </c>
      <c r="AR241" s="78">
        <v>28</v>
      </c>
      <c r="AS241" s="22">
        <v>28</v>
      </c>
      <c r="AT241" s="22">
        <v>28</v>
      </c>
      <c r="AU241" s="78">
        <v>28</v>
      </c>
      <c r="AV241" s="22">
        <v>28</v>
      </c>
      <c r="AW241" s="22">
        <v>28</v>
      </c>
      <c r="AX241" s="78">
        <v>28</v>
      </c>
      <c r="AY241" s="22">
        <v>28</v>
      </c>
      <c r="AZ241" s="22">
        <v>28</v>
      </c>
      <c r="BA241" s="78">
        <v>28</v>
      </c>
      <c r="BB241" s="27">
        <v>28</v>
      </c>
    </row>
    <row r="242" ht="39.95" customHeight="1" spans="1:54">
      <c r="A242" s="33">
        <v>227</v>
      </c>
      <c r="B242" s="23"/>
      <c r="C242" s="27"/>
      <c r="D242" s="27">
        <v>2</v>
      </c>
      <c r="E242" s="27"/>
      <c r="F242" s="27"/>
      <c r="G242" s="27"/>
      <c r="H242" s="27"/>
      <c r="I242" s="27"/>
      <c r="J242" s="22"/>
      <c r="K242" s="22"/>
      <c r="L242" s="53" t="s">
        <v>736</v>
      </c>
      <c r="M242" s="43" t="s">
        <v>737</v>
      </c>
      <c r="N242" s="47" t="s">
        <v>328</v>
      </c>
      <c r="O242" s="436"/>
      <c r="P242" s="23" t="s">
        <v>305</v>
      </c>
      <c r="Q242" s="441"/>
      <c r="R242" s="442" t="s">
        <v>73</v>
      </c>
      <c r="S242" s="53" t="s">
        <v>327</v>
      </c>
      <c r="T242" s="32" t="s">
        <v>25</v>
      </c>
      <c r="U242" s="32" t="s">
        <v>307</v>
      </c>
      <c r="V242" s="32" t="s">
        <v>306</v>
      </c>
      <c r="W242" s="436" t="s">
        <v>328</v>
      </c>
      <c r="X242" s="443" t="s">
        <v>309</v>
      </c>
      <c r="Y242" s="72" t="s">
        <v>25</v>
      </c>
      <c r="Z242" s="73" t="s">
        <v>25</v>
      </c>
      <c r="AA242" s="74">
        <f>AA243+AA263</f>
        <v>1.3486</v>
      </c>
      <c r="AB242" s="447" t="s">
        <v>555</v>
      </c>
      <c r="AC242" s="447"/>
      <c r="AD242" s="447"/>
      <c r="AE242" s="447"/>
      <c r="AF242" s="447"/>
      <c r="AG242" s="452"/>
      <c r="AH242" s="452"/>
      <c r="AI242" s="453"/>
      <c r="AJ242" s="27">
        <v>0</v>
      </c>
      <c r="AK242" s="29">
        <v>0</v>
      </c>
      <c r="AL242" s="29">
        <v>1</v>
      </c>
      <c r="AM242" s="29">
        <v>0</v>
      </c>
      <c r="AN242" s="29">
        <v>1</v>
      </c>
      <c r="AO242" s="29">
        <v>0</v>
      </c>
      <c r="AP242" s="29">
        <v>0</v>
      </c>
      <c r="AQ242" s="29">
        <v>0</v>
      </c>
      <c r="AR242" s="126">
        <v>1</v>
      </c>
      <c r="AS242" s="29">
        <v>0</v>
      </c>
      <c r="AT242" s="29">
        <v>0</v>
      </c>
      <c r="AU242" s="126">
        <v>1</v>
      </c>
      <c r="AV242" s="29">
        <v>0</v>
      </c>
      <c r="AW242" s="29">
        <v>0</v>
      </c>
      <c r="AX242" s="126">
        <v>1</v>
      </c>
      <c r="AY242" s="29">
        <v>0</v>
      </c>
      <c r="AZ242" s="29">
        <v>0</v>
      </c>
      <c r="BA242" s="126">
        <v>1</v>
      </c>
      <c r="BB242" s="27">
        <v>0</v>
      </c>
    </row>
    <row r="243" s="357" customFormat="1" ht="39.95" customHeight="1" spans="1:54">
      <c r="A243" s="33">
        <v>228</v>
      </c>
      <c r="B243" s="33"/>
      <c r="C243" s="27"/>
      <c r="D243" s="27"/>
      <c r="E243" s="27">
        <v>3</v>
      </c>
      <c r="F243" s="27"/>
      <c r="G243" s="27"/>
      <c r="H243" s="27"/>
      <c r="I243" s="27"/>
      <c r="J243" s="33"/>
      <c r="K243" s="33"/>
      <c r="L243" s="53" t="s">
        <v>738</v>
      </c>
      <c r="M243" s="437" t="s">
        <v>739</v>
      </c>
      <c r="N243" s="391" t="s">
        <v>532</v>
      </c>
      <c r="O243" s="98"/>
      <c r="P243" s="23" t="s">
        <v>305</v>
      </c>
      <c r="Q243" s="58"/>
      <c r="R243" s="32" t="s">
        <v>73</v>
      </c>
      <c r="S243" s="53" t="s">
        <v>327</v>
      </c>
      <c r="T243" s="32" t="s">
        <v>25</v>
      </c>
      <c r="U243" s="32" t="s">
        <v>307</v>
      </c>
      <c r="V243" s="32" t="s">
        <v>306</v>
      </c>
      <c r="W243" s="29" t="s">
        <v>328</v>
      </c>
      <c r="X243" s="27" t="s">
        <v>309</v>
      </c>
      <c r="Y243" s="72" t="s">
        <v>25</v>
      </c>
      <c r="Z243" s="73" t="s">
        <v>25</v>
      </c>
      <c r="AA243" s="74">
        <f>AA244+AA245+AA246+AA247+AA248+AA249+AA250+AA251+AA252+AA253*AJ253+AA254*AJ254</f>
        <v>1.3483</v>
      </c>
      <c r="AB243" s="32" t="s">
        <v>25</v>
      </c>
      <c r="AC243" s="33"/>
      <c r="AD243" s="33"/>
      <c r="AE243" s="33"/>
      <c r="AF243" s="33"/>
      <c r="AG243" s="70" t="s">
        <v>25</v>
      </c>
      <c r="AH243" s="70"/>
      <c r="AI243" s="84"/>
      <c r="AJ243" s="22">
        <v>1</v>
      </c>
      <c r="AK243" s="22">
        <v>1</v>
      </c>
      <c r="AL243" s="22">
        <v>1</v>
      </c>
      <c r="AM243" s="22">
        <v>1</v>
      </c>
      <c r="AN243" s="22">
        <v>1</v>
      </c>
      <c r="AO243" s="22">
        <v>1</v>
      </c>
      <c r="AP243" s="22">
        <v>1</v>
      </c>
      <c r="AQ243" s="22">
        <v>1</v>
      </c>
      <c r="AR243" s="383">
        <v>1</v>
      </c>
      <c r="AS243" s="22">
        <v>1</v>
      </c>
      <c r="AT243" s="22">
        <v>1</v>
      </c>
      <c r="AU243" s="383">
        <v>1</v>
      </c>
      <c r="AV243" s="22">
        <v>1</v>
      </c>
      <c r="AW243" s="22">
        <v>1</v>
      </c>
      <c r="AX243" s="383">
        <v>1</v>
      </c>
      <c r="AY243" s="22">
        <v>1</v>
      </c>
      <c r="AZ243" s="22">
        <v>1</v>
      </c>
      <c r="BA243" s="383">
        <v>1</v>
      </c>
      <c r="BB243" s="22">
        <v>1</v>
      </c>
    </row>
    <row r="244" ht="39.95" customHeight="1" spans="1:54">
      <c r="A244" s="33">
        <v>229</v>
      </c>
      <c r="B244" s="23"/>
      <c r="C244" s="27"/>
      <c r="D244" s="27"/>
      <c r="E244" s="27"/>
      <c r="F244" s="27">
        <v>4</v>
      </c>
      <c r="G244" s="27"/>
      <c r="H244" s="27"/>
      <c r="I244" s="27"/>
      <c r="J244" s="22"/>
      <c r="K244" s="22"/>
      <c r="L244" s="53" t="s">
        <v>740</v>
      </c>
      <c r="M244" s="43" t="s">
        <v>741</v>
      </c>
      <c r="N244" s="99" t="s">
        <v>477</v>
      </c>
      <c r="O244" s="98"/>
      <c r="P244" s="23" t="s">
        <v>305</v>
      </c>
      <c r="Q244" s="32"/>
      <c r="R244" s="32" t="s">
        <v>73</v>
      </c>
      <c r="S244" s="53" t="s">
        <v>327</v>
      </c>
      <c r="T244" s="32" t="s">
        <v>25</v>
      </c>
      <c r="U244" s="32" t="s">
        <v>307</v>
      </c>
      <c r="V244" s="32" t="s">
        <v>306</v>
      </c>
      <c r="W244" s="29" t="s">
        <v>341</v>
      </c>
      <c r="X244" s="27" t="s">
        <v>742</v>
      </c>
      <c r="Y244" s="50" t="s">
        <v>343</v>
      </c>
      <c r="Z244" s="73" t="s">
        <v>743</v>
      </c>
      <c r="AA244" s="74">
        <v>0.3204</v>
      </c>
      <c r="AB244" s="32" t="s">
        <v>25</v>
      </c>
      <c r="AC244" s="22"/>
      <c r="AD244" s="22"/>
      <c r="AE244" s="22"/>
      <c r="AF244" s="22"/>
      <c r="AG244" s="70" t="s">
        <v>25</v>
      </c>
      <c r="AH244" s="70"/>
      <c r="AI244" s="84"/>
      <c r="AJ244" s="22">
        <v>1</v>
      </c>
      <c r="AK244" s="22">
        <v>1</v>
      </c>
      <c r="AL244" s="22">
        <v>1</v>
      </c>
      <c r="AM244" s="22">
        <v>1</v>
      </c>
      <c r="AN244" s="22">
        <v>1</v>
      </c>
      <c r="AO244" s="22">
        <v>1</v>
      </c>
      <c r="AP244" s="22">
        <v>1</v>
      </c>
      <c r="AQ244" s="22">
        <v>1</v>
      </c>
      <c r="AR244" s="78">
        <v>1</v>
      </c>
      <c r="AS244" s="22">
        <v>1</v>
      </c>
      <c r="AT244" s="22">
        <v>1</v>
      </c>
      <c r="AU244" s="78">
        <v>1</v>
      </c>
      <c r="AV244" s="22">
        <v>1</v>
      </c>
      <c r="AW244" s="22">
        <v>1</v>
      </c>
      <c r="AX244" s="78">
        <v>1</v>
      </c>
      <c r="AY244" s="22">
        <v>1</v>
      </c>
      <c r="AZ244" s="22">
        <v>1</v>
      </c>
      <c r="BA244" s="78">
        <v>1</v>
      </c>
      <c r="BB244" s="22">
        <v>1</v>
      </c>
    </row>
    <row r="245" ht="39.95" customHeight="1" spans="1:54">
      <c r="A245" s="33">
        <v>230</v>
      </c>
      <c r="B245" s="23"/>
      <c r="C245" s="27"/>
      <c r="D245" s="27"/>
      <c r="E245" s="27"/>
      <c r="F245" s="27">
        <v>4</v>
      </c>
      <c r="G245" s="27"/>
      <c r="H245" s="27"/>
      <c r="I245" s="27"/>
      <c r="J245" s="22"/>
      <c r="K245" s="22"/>
      <c r="L245" s="53" t="s">
        <v>744</v>
      </c>
      <c r="M245" s="43" t="s">
        <v>745</v>
      </c>
      <c r="N245" s="99" t="s">
        <v>477</v>
      </c>
      <c r="O245" s="98"/>
      <c r="P245" s="23" t="s">
        <v>305</v>
      </c>
      <c r="Q245" s="32"/>
      <c r="R245" s="32" t="s">
        <v>73</v>
      </c>
      <c r="S245" s="53" t="s">
        <v>327</v>
      </c>
      <c r="T245" s="32" t="s">
        <v>25</v>
      </c>
      <c r="U245" s="32" t="s">
        <v>307</v>
      </c>
      <c r="V245" s="32" t="s">
        <v>306</v>
      </c>
      <c r="W245" s="29" t="s">
        <v>341</v>
      </c>
      <c r="X245" s="27" t="s">
        <v>742</v>
      </c>
      <c r="Y245" s="50" t="s">
        <v>343</v>
      </c>
      <c r="Z245" s="73" t="s">
        <v>743</v>
      </c>
      <c r="AA245" s="74">
        <v>0.3062</v>
      </c>
      <c r="AB245" s="32" t="s">
        <v>25</v>
      </c>
      <c r="AC245" s="22"/>
      <c r="AD245" s="22"/>
      <c r="AE245" s="22"/>
      <c r="AF245" s="22"/>
      <c r="AG245" s="70" t="s">
        <v>25</v>
      </c>
      <c r="AH245" s="70"/>
      <c r="AI245" s="84"/>
      <c r="AJ245" s="22">
        <v>1</v>
      </c>
      <c r="AK245" s="22">
        <v>1</v>
      </c>
      <c r="AL245" s="22">
        <v>1</v>
      </c>
      <c r="AM245" s="22">
        <v>1</v>
      </c>
      <c r="AN245" s="22">
        <v>1</v>
      </c>
      <c r="AO245" s="22">
        <v>1</v>
      </c>
      <c r="AP245" s="22">
        <v>1</v>
      </c>
      <c r="AQ245" s="22">
        <v>1</v>
      </c>
      <c r="AR245" s="78">
        <v>1</v>
      </c>
      <c r="AS245" s="22">
        <v>1</v>
      </c>
      <c r="AT245" s="22">
        <v>1</v>
      </c>
      <c r="AU245" s="78">
        <v>1</v>
      </c>
      <c r="AV245" s="22">
        <v>1</v>
      </c>
      <c r="AW245" s="22">
        <v>1</v>
      </c>
      <c r="AX245" s="78">
        <v>1</v>
      </c>
      <c r="AY245" s="22">
        <v>1</v>
      </c>
      <c r="AZ245" s="22">
        <v>1</v>
      </c>
      <c r="BA245" s="78">
        <v>1</v>
      </c>
      <c r="BB245" s="22">
        <v>1</v>
      </c>
    </row>
    <row r="246" ht="39.95" customHeight="1" spans="1:54">
      <c r="A246" s="33">
        <v>231</v>
      </c>
      <c r="B246" s="23"/>
      <c r="C246" s="27"/>
      <c r="D246" s="27"/>
      <c r="E246" s="27"/>
      <c r="F246" s="27">
        <v>4</v>
      </c>
      <c r="G246" s="27"/>
      <c r="H246" s="27"/>
      <c r="I246" s="27"/>
      <c r="J246" s="22"/>
      <c r="K246" s="22"/>
      <c r="L246" s="53" t="s">
        <v>746</v>
      </c>
      <c r="M246" s="43" t="s">
        <v>747</v>
      </c>
      <c r="N246" s="99" t="s">
        <v>477</v>
      </c>
      <c r="O246" s="98"/>
      <c r="P246" s="23" t="s">
        <v>305</v>
      </c>
      <c r="Q246" s="62"/>
      <c r="R246" s="32" t="s">
        <v>73</v>
      </c>
      <c r="S246" s="53" t="s">
        <v>327</v>
      </c>
      <c r="T246" s="32" t="s">
        <v>25</v>
      </c>
      <c r="U246" s="32" t="s">
        <v>307</v>
      </c>
      <c r="V246" s="32" t="s">
        <v>306</v>
      </c>
      <c r="W246" s="29" t="s">
        <v>341</v>
      </c>
      <c r="X246" s="27" t="s">
        <v>742</v>
      </c>
      <c r="Y246" s="50" t="s">
        <v>343</v>
      </c>
      <c r="Z246" s="73" t="s">
        <v>748</v>
      </c>
      <c r="AA246" s="74">
        <v>0.1886</v>
      </c>
      <c r="AB246" s="32" t="s">
        <v>25</v>
      </c>
      <c r="AC246" s="70"/>
      <c r="AD246" s="70"/>
      <c r="AE246" s="70"/>
      <c r="AF246" s="70"/>
      <c r="AG246" s="70" t="s">
        <v>25</v>
      </c>
      <c r="AH246" s="70"/>
      <c r="AI246" s="84"/>
      <c r="AJ246" s="22">
        <v>1</v>
      </c>
      <c r="AK246" s="22">
        <v>1</v>
      </c>
      <c r="AL246" s="22">
        <v>1</v>
      </c>
      <c r="AM246" s="22">
        <v>1</v>
      </c>
      <c r="AN246" s="22">
        <v>1</v>
      </c>
      <c r="AO246" s="22">
        <v>1</v>
      </c>
      <c r="AP246" s="22">
        <v>1</v>
      </c>
      <c r="AQ246" s="22">
        <v>1</v>
      </c>
      <c r="AR246" s="78">
        <v>1</v>
      </c>
      <c r="AS246" s="22">
        <v>1</v>
      </c>
      <c r="AT246" s="22">
        <v>1</v>
      </c>
      <c r="AU246" s="78">
        <v>1</v>
      </c>
      <c r="AV246" s="22">
        <v>1</v>
      </c>
      <c r="AW246" s="22">
        <v>1</v>
      </c>
      <c r="AX246" s="78">
        <v>1</v>
      </c>
      <c r="AY246" s="22">
        <v>1</v>
      </c>
      <c r="AZ246" s="22">
        <v>1</v>
      </c>
      <c r="BA246" s="78">
        <v>1</v>
      </c>
      <c r="BB246" s="22">
        <v>1</v>
      </c>
    </row>
    <row r="247" ht="39.95" customHeight="1" spans="1:54">
      <c r="A247" s="33">
        <v>232</v>
      </c>
      <c r="B247" s="23"/>
      <c r="C247" s="27"/>
      <c r="D247" s="27"/>
      <c r="E247" s="27"/>
      <c r="F247" s="27">
        <v>4</v>
      </c>
      <c r="G247" s="27"/>
      <c r="H247" s="27"/>
      <c r="I247" s="27"/>
      <c r="J247" s="22"/>
      <c r="K247" s="22"/>
      <c r="L247" s="53" t="s">
        <v>749</v>
      </c>
      <c r="M247" s="43" t="s">
        <v>750</v>
      </c>
      <c r="N247" s="99" t="s">
        <v>477</v>
      </c>
      <c r="O247" s="98"/>
      <c r="P247" s="23" t="s">
        <v>305</v>
      </c>
      <c r="Q247" s="32"/>
      <c r="R247" s="32" t="s">
        <v>73</v>
      </c>
      <c r="S247" s="53" t="s">
        <v>327</v>
      </c>
      <c r="T247" s="32" t="s">
        <v>25</v>
      </c>
      <c r="U247" s="32" t="s">
        <v>307</v>
      </c>
      <c r="V247" s="32" t="s">
        <v>306</v>
      </c>
      <c r="W247" s="29" t="s">
        <v>341</v>
      </c>
      <c r="X247" s="27" t="s">
        <v>535</v>
      </c>
      <c r="Y247" s="50" t="s">
        <v>343</v>
      </c>
      <c r="Z247" s="73" t="s">
        <v>751</v>
      </c>
      <c r="AA247" s="74">
        <v>0.0779</v>
      </c>
      <c r="AB247" s="32" t="s">
        <v>25</v>
      </c>
      <c r="AC247" s="58"/>
      <c r="AD247" s="58"/>
      <c r="AE247" s="58"/>
      <c r="AF247" s="58"/>
      <c r="AG247" s="70" t="s">
        <v>25</v>
      </c>
      <c r="AH247" s="70"/>
      <c r="AI247" s="84"/>
      <c r="AJ247" s="22">
        <v>1</v>
      </c>
      <c r="AK247" s="22">
        <v>1</v>
      </c>
      <c r="AL247" s="22">
        <v>1</v>
      </c>
      <c r="AM247" s="22">
        <v>1</v>
      </c>
      <c r="AN247" s="22">
        <v>1</v>
      </c>
      <c r="AO247" s="22">
        <v>1</v>
      </c>
      <c r="AP247" s="22">
        <v>1</v>
      </c>
      <c r="AQ247" s="22">
        <v>1</v>
      </c>
      <c r="AR247" s="78">
        <v>1</v>
      </c>
      <c r="AS247" s="22">
        <v>1</v>
      </c>
      <c r="AT247" s="22">
        <v>1</v>
      </c>
      <c r="AU247" s="78">
        <v>1</v>
      </c>
      <c r="AV247" s="22">
        <v>1</v>
      </c>
      <c r="AW247" s="22">
        <v>1</v>
      </c>
      <c r="AX247" s="78">
        <v>1</v>
      </c>
      <c r="AY247" s="22">
        <v>1</v>
      </c>
      <c r="AZ247" s="22">
        <v>1</v>
      </c>
      <c r="BA247" s="78">
        <v>1</v>
      </c>
      <c r="BB247" s="22">
        <v>1</v>
      </c>
    </row>
    <row r="248" ht="39.95" customHeight="1" spans="1:54">
      <c r="A248" s="33">
        <v>233</v>
      </c>
      <c r="B248" s="23"/>
      <c r="C248" s="27"/>
      <c r="D248" s="27"/>
      <c r="E248" s="27"/>
      <c r="F248" s="27">
        <v>4</v>
      </c>
      <c r="G248" s="27"/>
      <c r="H248" s="27"/>
      <c r="I248" s="27"/>
      <c r="J248" s="22"/>
      <c r="K248" s="22"/>
      <c r="L248" s="53" t="s">
        <v>752</v>
      </c>
      <c r="M248" s="43" t="s">
        <v>753</v>
      </c>
      <c r="N248" s="99" t="s">
        <v>477</v>
      </c>
      <c r="O248" s="98"/>
      <c r="P248" s="23" t="s">
        <v>305</v>
      </c>
      <c r="Q248" s="32"/>
      <c r="R248" s="32" t="s">
        <v>73</v>
      </c>
      <c r="S248" s="53" t="s">
        <v>327</v>
      </c>
      <c r="T248" s="32" t="s">
        <v>25</v>
      </c>
      <c r="U248" s="32" t="s">
        <v>307</v>
      </c>
      <c r="V248" s="32" t="s">
        <v>306</v>
      </c>
      <c r="W248" s="29" t="s">
        <v>341</v>
      </c>
      <c r="X248" s="27" t="s">
        <v>535</v>
      </c>
      <c r="Y248" s="50" t="s">
        <v>343</v>
      </c>
      <c r="Z248" s="73" t="s">
        <v>754</v>
      </c>
      <c r="AA248" s="74">
        <v>0.0801</v>
      </c>
      <c r="AB248" s="32" t="s">
        <v>25</v>
      </c>
      <c r="AC248" s="58"/>
      <c r="AD248" s="58"/>
      <c r="AE248" s="58"/>
      <c r="AF248" s="58"/>
      <c r="AG248" s="70"/>
      <c r="AH248" s="70"/>
      <c r="AI248" s="84"/>
      <c r="AJ248" s="22">
        <v>1</v>
      </c>
      <c r="AK248" s="22">
        <v>1</v>
      </c>
      <c r="AL248" s="22">
        <v>1</v>
      </c>
      <c r="AM248" s="22">
        <v>1</v>
      </c>
      <c r="AN248" s="22">
        <v>1</v>
      </c>
      <c r="AO248" s="22">
        <v>1</v>
      </c>
      <c r="AP248" s="22">
        <v>1</v>
      </c>
      <c r="AQ248" s="22">
        <v>1</v>
      </c>
      <c r="AR248" s="78">
        <v>1</v>
      </c>
      <c r="AS248" s="22">
        <v>1</v>
      </c>
      <c r="AT248" s="22">
        <v>1</v>
      </c>
      <c r="AU248" s="78">
        <v>1</v>
      </c>
      <c r="AV248" s="22">
        <v>1</v>
      </c>
      <c r="AW248" s="22">
        <v>1</v>
      </c>
      <c r="AX248" s="78">
        <v>1</v>
      </c>
      <c r="AY248" s="22">
        <v>1</v>
      </c>
      <c r="AZ248" s="22">
        <v>1</v>
      </c>
      <c r="BA248" s="78">
        <v>1</v>
      </c>
      <c r="BB248" s="22">
        <v>1</v>
      </c>
    </row>
    <row r="249" ht="39.95" customHeight="1" spans="1:54">
      <c r="A249" s="33">
        <v>234</v>
      </c>
      <c r="B249" s="23"/>
      <c r="C249" s="27"/>
      <c r="D249" s="27"/>
      <c r="E249" s="27"/>
      <c r="F249" s="27">
        <v>4</v>
      </c>
      <c r="G249" s="27"/>
      <c r="H249" s="27"/>
      <c r="I249" s="27"/>
      <c r="J249" s="22"/>
      <c r="K249" s="22"/>
      <c r="L249" s="53" t="s">
        <v>755</v>
      </c>
      <c r="M249" s="43" t="s">
        <v>756</v>
      </c>
      <c r="N249" s="99" t="s">
        <v>477</v>
      </c>
      <c r="O249" s="98"/>
      <c r="P249" s="23" t="s">
        <v>305</v>
      </c>
      <c r="Q249" s="32"/>
      <c r="R249" s="32" t="s">
        <v>73</v>
      </c>
      <c r="S249" s="53" t="s">
        <v>327</v>
      </c>
      <c r="T249" s="32" t="s">
        <v>25</v>
      </c>
      <c r="U249" s="32" t="s">
        <v>307</v>
      </c>
      <c r="V249" s="32" t="s">
        <v>306</v>
      </c>
      <c r="W249" s="29" t="s">
        <v>341</v>
      </c>
      <c r="X249" s="27" t="s">
        <v>535</v>
      </c>
      <c r="Y249" s="50" t="s">
        <v>343</v>
      </c>
      <c r="Z249" s="73" t="s">
        <v>757</v>
      </c>
      <c r="AA249" s="74">
        <v>0.0505</v>
      </c>
      <c r="AB249" s="32" t="s">
        <v>25</v>
      </c>
      <c r="AC249" s="58"/>
      <c r="AD249" s="58"/>
      <c r="AE249" s="58"/>
      <c r="AF249" s="58"/>
      <c r="AG249" s="70"/>
      <c r="AH249" s="70"/>
      <c r="AI249" s="84"/>
      <c r="AJ249" s="22">
        <v>1</v>
      </c>
      <c r="AK249" s="22">
        <v>1</v>
      </c>
      <c r="AL249" s="22">
        <v>1</v>
      </c>
      <c r="AM249" s="22">
        <v>1</v>
      </c>
      <c r="AN249" s="22">
        <v>1</v>
      </c>
      <c r="AO249" s="22">
        <v>1</v>
      </c>
      <c r="AP249" s="22">
        <v>1</v>
      </c>
      <c r="AQ249" s="22">
        <v>1</v>
      </c>
      <c r="AR249" s="78">
        <v>1</v>
      </c>
      <c r="AS249" s="22">
        <v>1</v>
      </c>
      <c r="AT249" s="22">
        <v>1</v>
      </c>
      <c r="AU249" s="78">
        <v>1</v>
      </c>
      <c r="AV249" s="22">
        <v>1</v>
      </c>
      <c r="AW249" s="22">
        <v>1</v>
      </c>
      <c r="AX249" s="78">
        <v>1</v>
      </c>
      <c r="AY249" s="22">
        <v>1</v>
      </c>
      <c r="AZ249" s="22">
        <v>1</v>
      </c>
      <c r="BA249" s="78">
        <v>1</v>
      </c>
      <c r="BB249" s="22">
        <v>1</v>
      </c>
    </row>
    <row r="250" ht="39.95" customHeight="1" spans="1:54">
      <c r="A250" s="33">
        <v>235</v>
      </c>
      <c r="B250" s="23"/>
      <c r="C250" s="27"/>
      <c r="D250" s="27"/>
      <c r="E250" s="27"/>
      <c r="F250" s="27">
        <v>4</v>
      </c>
      <c r="G250" s="27"/>
      <c r="H250" s="27"/>
      <c r="I250" s="27"/>
      <c r="J250" s="22"/>
      <c r="K250" s="22"/>
      <c r="L250" s="53" t="s">
        <v>758</v>
      </c>
      <c r="M250" s="43" t="s">
        <v>759</v>
      </c>
      <c r="N250" s="99" t="s">
        <v>477</v>
      </c>
      <c r="O250" s="98"/>
      <c r="P250" s="23" t="s">
        <v>305</v>
      </c>
      <c r="Q250" s="32"/>
      <c r="R250" s="32" t="s">
        <v>73</v>
      </c>
      <c r="S250" s="53" t="s">
        <v>327</v>
      </c>
      <c r="T250" s="32" t="s">
        <v>25</v>
      </c>
      <c r="U250" s="32" t="s">
        <v>307</v>
      </c>
      <c r="V250" s="32" t="s">
        <v>306</v>
      </c>
      <c r="W250" s="29" t="s">
        <v>341</v>
      </c>
      <c r="X250" s="27" t="s">
        <v>535</v>
      </c>
      <c r="Y250" s="50" t="s">
        <v>343</v>
      </c>
      <c r="Z250" s="73" t="s">
        <v>757</v>
      </c>
      <c r="AA250" s="74">
        <v>0.0505</v>
      </c>
      <c r="AB250" s="32" t="s">
        <v>25</v>
      </c>
      <c r="AC250" s="58"/>
      <c r="AD250" s="58"/>
      <c r="AE250" s="58"/>
      <c r="AF250" s="58"/>
      <c r="AG250" s="70"/>
      <c r="AH250" s="70"/>
      <c r="AI250" s="84"/>
      <c r="AJ250" s="22">
        <v>1</v>
      </c>
      <c r="AK250" s="22">
        <v>1</v>
      </c>
      <c r="AL250" s="22">
        <v>1</v>
      </c>
      <c r="AM250" s="22">
        <v>1</v>
      </c>
      <c r="AN250" s="22">
        <v>1</v>
      </c>
      <c r="AO250" s="22">
        <v>1</v>
      </c>
      <c r="AP250" s="22">
        <v>1</v>
      </c>
      <c r="AQ250" s="22">
        <v>1</v>
      </c>
      <c r="AR250" s="78">
        <v>1</v>
      </c>
      <c r="AS250" s="22">
        <v>1</v>
      </c>
      <c r="AT250" s="22">
        <v>1</v>
      </c>
      <c r="AU250" s="78">
        <v>1</v>
      </c>
      <c r="AV250" s="22">
        <v>1</v>
      </c>
      <c r="AW250" s="22">
        <v>1</v>
      </c>
      <c r="AX250" s="78">
        <v>1</v>
      </c>
      <c r="AY250" s="22">
        <v>1</v>
      </c>
      <c r="AZ250" s="22">
        <v>1</v>
      </c>
      <c r="BA250" s="78">
        <v>1</v>
      </c>
      <c r="BB250" s="22">
        <v>1</v>
      </c>
    </row>
    <row r="251" ht="39.95" customHeight="1" spans="1:54">
      <c r="A251" s="33">
        <v>236</v>
      </c>
      <c r="B251" s="33"/>
      <c r="C251" s="27"/>
      <c r="D251" s="27"/>
      <c r="E251" s="27"/>
      <c r="F251" s="27">
        <v>4</v>
      </c>
      <c r="G251" s="27"/>
      <c r="H251" s="27"/>
      <c r="I251" s="27"/>
      <c r="J251" s="33"/>
      <c r="K251" s="33"/>
      <c r="L251" s="53" t="s">
        <v>117</v>
      </c>
      <c r="M251" s="43" t="s">
        <v>118</v>
      </c>
      <c r="N251" s="99" t="s">
        <v>477</v>
      </c>
      <c r="O251" s="98"/>
      <c r="P251" s="23" t="s">
        <v>305</v>
      </c>
      <c r="Q251" s="58"/>
      <c r="R251" s="32" t="s">
        <v>73</v>
      </c>
      <c r="S251" s="53" t="s">
        <v>327</v>
      </c>
      <c r="T251" s="32" t="s">
        <v>25</v>
      </c>
      <c r="U251" s="32" t="s">
        <v>307</v>
      </c>
      <c r="V251" s="32" t="s">
        <v>306</v>
      </c>
      <c r="W251" s="29" t="s">
        <v>341</v>
      </c>
      <c r="X251" s="27" t="s">
        <v>535</v>
      </c>
      <c r="Y251" s="50" t="s">
        <v>343</v>
      </c>
      <c r="Z251" s="73" t="s">
        <v>760</v>
      </c>
      <c r="AA251" s="74">
        <v>0.0653</v>
      </c>
      <c r="AB251" s="32" t="s">
        <v>25</v>
      </c>
      <c r="AC251" s="33"/>
      <c r="AD251" s="33"/>
      <c r="AE251" s="33"/>
      <c r="AF251" s="33"/>
      <c r="AG251" s="70"/>
      <c r="AH251" s="70"/>
      <c r="AI251" s="84"/>
      <c r="AJ251" s="22">
        <v>1</v>
      </c>
      <c r="AK251" s="22">
        <v>1</v>
      </c>
      <c r="AL251" s="22">
        <v>1</v>
      </c>
      <c r="AM251" s="22">
        <v>1</v>
      </c>
      <c r="AN251" s="22">
        <v>1</v>
      </c>
      <c r="AO251" s="22">
        <v>1</v>
      </c>
      <c r="AP251" s="22">
        <v>1</v>
      </c>
      <c r="AQ251" s="22">
        <v>1</v>
      </c>
      <c r="AR251" s="78">
        <v>1</v>
      </c>
      <c r="AS251" s="22">
        <v>1</v>
      </c>
      <c r="AT251" s="22">
        <v>1</v>
      </c>
      <c r="AU251" s="78">
        <v>1</v>
      </c>
      <c r="AV251" s="22">
        <v>1</v>
      </c>
      <c r="AW251" s="22">
        <v>1</v>
      </c>
      <c r="AX251" s="78">
        <v>1</v>
      </c>
      <c r="AY251" s="22">
        <v>1</v>
      </c>
      <c r="AZ251" s="22">
        <v>1</v>
      </c>
      <c r="BA251" s="78">
        <v>1</v>
      </c>
      <c r="BB251" s="22">
        <v>1</v>
      </c>
    </row>
    <row r="252" ht="39.95" customHeight="1" spans="1:54">
      <c r="A252" s="33">
        <v>237</v>
      </c>
      <c r="B252" s="33"/>
      <c r="C252" s="27"/>
      <c r="D252" s="27"/>
      <c r="E252" s="27"/>
      <c r="F252" s="27">
        <v>4</v>
      </c>
      <c r="G252" s="27"/>
      <c r="H252" s="27"/>
      <c r="I252" s="27"/>
      <c r="J252" s="33"/>
      <c r="K252" s="33"/>
      <c r="L252" s="53" t="s">
        <v>761</v>
      </c>
      <c r="M252" s="43" t="s">
        <v>762</v>
      </c>
      <c r="N252" s="99" t="s">
        <v>477</v>
      </c>
      <c r="O252" s="98"/>
      <c r="P252" s="23" t="s">
        <v>305</v>
      </c>
      <c r="Q252" s="58"/>
      <c r="R252" s="32" t="s">
        <v>73</v>
      </c>
      <c r="S252" s="53" t="s">
        <v>327</v>
      </c>
      <c r="T252" s="32" t="s">
        <v>25</v>
      </c>
      <c r="U252" s="32" t="s">
        <v>307</v>
      </c>
      <c r="V252" s="32" t="s">
        <v>306</v>
      </c>
      <c r="W252" s="29" t="s">
        <v>341</v>
      </c>
      <c r="X252" s="27" t="s">
        <v>535</v>
      </c>
      <c r="Y252" s="50" t="s">
        <v>343</v>
      </c>
      <c r="Z252" s="73" t="s">
        <v>763</v>
      </c>
      <c r="AA252" s="74">
        <v>0.041</v>
      </c>
      <c r="AB252" s="32" t="s">
        <v>25</v>
      </c>
      <c r="AC252" s="33"/>
      <c r="AD252" s="33"/>
      <c r="AE252" s="33"/>
      <c r="AF252" s="33"/>
      <c r="AG252" s="70"/>
      <c r="AH252" s="70"/>
      <c r="AI252" s="84"/>
      <c r="AJ252" s="22">
        <v>1</v>
      </c>
      <c r="AK252" s="22">
        <v>1</v>
      </c>
      <c r="AL252" s="22">
        <v>1</v>
      </c>
      <c r="AM252" s="22">
        <v>1</v>
      </c>
      <c r="AN252" s="22">
        <v>1</v>
      </c>
      <c r="AO252" s="22">
        <v>1</v>
      </c>
      <c r="AP252" s="22">
        <v>1</v>
      </c>
      <c r="AQ252" s="22">
        <v>1</v>
      </c>
      <c r="AR252" s="78">
        <v>1</v>
      </c>
      <c r="AS252" s="22">
        <v>1</v>
      </c>
      <c r="AT252" s="22">
        <v>1</v>
      </c>
      <c r="AU252" s="78">
        <v>1</v>
      </c>
      <c r="AV252" s="22">
        <v>1</v>
      </c>
      <c r="AW252" s="22">
        <v>1</v>
      </c>
      <c r="AX252" s="78">
        <v>1</v>
      </c>
      <c r="AY252" s="22">
        <v>1</v>
      </c>
      <c r="AZ252" s="22">
        <v>1</v>
      </c>
      <c r="BA252" s="78">
        <v>1</v>
      </c>
      <c r="BB252" s="22">
        <v>1</v>
      </c>
    </row>
    <row r="253" ht="39.95" customHeight="1" spans="1:54">
      <c r="A253" s="33">
        <v>238</v>
      </c>
      <c r="B253" s="23"/>
      <c r="C253" s="27"/>
      <c r="D253" s="27"/>
      <c r="E253" s="27"/>
      <c r="F253" s="29">
        <v>4</v>
      </c>
      <c r="G253" s="27"/>
      <c r="H253" s="27"/>
      <c r="I253" s="27"/>
      <c r="J253" s="22"/>
      <c r="K253" s="22"/>
      <c r="L253" s="53" t="s">
        <v>107</v>
      </c>
      <c r="M253" s="43" t="s">
        <v>108</v>
      </c>
      <c r="N253" s="99" t="s">
        <v>477</v>
      </c>
      <c r="O253" s="29"/>
      <c r="P253" s="23" t="s">
        <v>305</v>
      </c>
      <c r="Q253" s="62"/>
      <c r="R253" s="32" t="s">
        <v>73</v>
      </c>
      <c r="S253" s="53" t="s">
        <v>327</v>
      </c>
      <c r="T253" s="32" t="s">
        <v>25</v>
      </c>
      <c r="U253" s="32" t="s">
        <v>307</v>
      </c>
      <c r="V253" s="32" t="s">
        <v>306</v>
      </c>
      <c r="W253" s="23" t="s">
        <v>341</v>
      </c>
      <c r="X253" s="27" t="s">
        <v>535</v>
      </c>
      <c r="Y253" s="72" t="s">
        <v>343</v>
      </c>
      <c r="Z253" s="73" t="s">
        <v>544</v>
      </c>
      <c r="AA253" s="74">
        <v>0.0241</v>
      </c>
      <c r="AB253" s="32" t="s">
        <v>25</v>
      </c>
      <c r="AC253" s="22"/>
      <c r="AD253" s="22"/>
      <c r="AE253" s="22"/>
      <c r="AF253" s="22"/>
      <c r="AG253" s="70"/>
      <c r="AH253" s="70"/>
      <c r="AI253" s="84"/>
      <c r="AJ253" s="27">
        <v>2</v>
      </c>
      <c r="AK253" s="22">
        <v>2</v>
      </c>
      <c r="AL253" s="22">
        <v>2</v>
      </c>
      <c r="AM253" s="22">
        <v>2</v>
      </c>
      <c r="AN253" s="22">
        <v>2</v>
      </c>
      <c r="AO253" s="22">
        <v>2</v>
      </c>
      <c r="AP253" s="22">
        <v>2</v>
      </c>
      <c r="AQ253" s="22">
        <v>2</v>
      </c>
      <c r="AR253" s="78">
        <v>2</v>
      </c>
      <c r="AS253" s="22">
        <v>2</v>
      </c>
      <c r="AT253" s="22">
        <v>2</v>
      </c>
      <c r="AU253" s="78">
        <v>2</v>
      </c>
      <c r="AV253" s="22">
        <v>2</v>
      </c>
      <c r="AW253" s="22">
        <v>2</v>
      </c>
      <c r="AX253" s="78">
        <v>2</v>
      </c>
      <c r="AY253" s="22">
        <v>2</v>
      </c>
      <c r="AZ253" s="22">
        <v>2</v>
      </c>
      <c r="BA253" s="78">
        <v>2</v>
      </c>
      <c r="BB253" s="27">
        <v>2</v>
      </c>
    </row>
    <row r="254" ht="39.95" customHeight="1" spans="1:54">
      <c r="A254" s="33">
        <v>239</v>
      </c>
      <c r="B254" s="23"/>
      <c r="C254" s="27"/>
      <c r="D254" s="27"/>
      <c r="E254" s="27"/>
      <c r="F254" s="27">
        <v>4</v>
      </c>
      <c r="G254" s="27"/>
      <c r="H254" s="27"/>
      <c r="I254" s="27"/>
      <c r="J254" s="22"/>
      <c r="K254" s="22"/>
      <c r="L254" s="53" t="s">
        <v>764</v>
      </c>
      <c r="M254" s="43" t="s">
        <v>765</v>
      </c>
      <c r="N254" s="52" t="s">
        <v>514</v>
      </c>
      <c r="O254" s="98"/>
      <c r="P254" s="23" t="s">
        <v>305</v>
      </c>
      <c r="Q254" s="32"/>
      <c r="R254" s="32" t="s">
        <v>73</v>
      </c>
      <c r="S254" s="53" t="s">
        <v>327</v>
      </c>
      <c r="T254" s="32" t="s">
        <v>25</v>
      </c>
      <c r="U254" s="32" t="s">
        <v>307</v>
      </c>
      <c r="V254" s="32" t="s">
        <v>306</v>
      </c>
      <c r="W254" s="29" t="s">
        <v>328</v>
      </c>
      <c r="X254" s="27" t="s">
        <v>309</v>
      </c>
      <c r="Y254" s="72" t="s">
        <v>25</v>
      </c>
      <c r="Z254" s="73" t="s">
        <v>25</v>
      </c>
      <c r="AA254" s="74">
        <f>AA255+AA256</f>
        <v>0.0299</v>
      </c>
      <c r="AB254" s="32" t="s">
        <v>25</v>
      </c>
      <c r="AC254" s="58"/>
      <c r="AD254" s="58"/>
      <c r="AE254" s="58"/>
      <c r="AF254" s="58"/>
      <c r="AG254" s="70"/>
      <c r="AH254" s="70"/>
      <c r="AI254" s="84"/>
      <c r="AJ254" s="27">
        <v>4</v>
      </c>
      <c r="AK254" s="22">
        <v>4</v>
      </c>
      <c r="AL254" s="22">
        <v>4</v>
      </c>
      <c r="AM254" s="22">
        <v>4</v>
      </c>
      <c r="AN254" s="22">
        <v>4</v>
      </c>
      <c r="AO254" s="22">
        <v>4</v>
      </c>
      <c r="AP254" s="22">
        <v>4</v>
      </c>
      <c r="AQ254" s="22">
        <v>4</v>
      </c>
      <c r="AR254" s="78">
        <v>4</v>
      </c>
      <c r="AS254" s="22">
        <v>4</v>
      </c>
      <c r="AT254" s="22">
        <v>4</v>
      </c>
      <c r="AU254" s="78">
        <v>4</v>
      </c>
      <c r="AV254" s="22">
        <v>4</v>
      </c>
      <c r="AW254" s="22">
        <v>4</v>
      </c>
      <c r="AX254" s="78">
        <v>4</v>
      </c>
      <c r="AY254" s="22">
        <v>4</v>
      </c>
      <c r="AZ254" s="22">
        <v>4</v>
      </c>
      <c r="BA254" s="78">
        <v>4</v>
      </c>
      <c r="BB254" s="27">
        <v>4</v>
      </c>
    </row>
    <row r="255" ht="39.95" customHeight="1" spans="1:54">
      <c r="A255" s="33">
        <v>240</v>
      </c>
      <c r="B255" s="23"/>
      <c r="C255" s="27"/>
      <c r="D255" s="27"/>
      <c r="E255" s="27"/>
      <c r="F255" s="27"/>
      <c r="G255" s="27">
        <v>5</v>
      </c>
      <c r="H255" s="27"/>
      <c r="I255" s="27"/>
      <c r="J255" s="22"/>
      <c r="K255" s="22"/>
      <c r="L255" s="53" t="s">
        <v>766</v>
      </c>
      <c r="M255" s="43" t="s">
        <v>767</v>
      </c>
      <c r="N255" s="99" t="s">
        <v>477</v>
      </c>
      <c r="O255" s="98"/>
      <c r="P255" s="23" t="s">
        <v>305</v>
      </c>
      <c r="Q255" s="32"/>
      <c r="R255" s="32" t="s">
        <v>73</v>
      </c>
      <c r="S255" s="53" t="s">
        <v>327</v>
      </c>
      <c r="T255" s="32" t="s">
        <v>25</v>
      </c>
      <c r="U255" s="32" t="s">
        <v>307</v>
      </c>
      <c r="V255" s="32" t="s">
        <v>306</v>
      </c>
      <c r="W255" s="29" t="s">
        <v>492</v>
      </c>
      <c r="X255" s="27" t="s">
        <v>588</v>
      </c>
      <c r="Y255" s="72" t="s">
        <v>494</v>
      </c>
      <c r="Z255" s="73" t="s">
        <v>768</v>
      </c>
      <c r="AA255" s="74">
        <v>0.0161</v>
      </c>
      <c r="AB255" s="32" t="s">
        <v>25</v>
      </c>
      <c r="AC255" s="58"/>
      <c r="AD255" s="58"/>
      <c r="AE255" s="58"/>
      <c r="AF255" s="58"/>
      <c r="AG255" s="70"/>
      <c r="AH255" s="70"/>
      <c r="AI255" s="84"/>
      <c r="AJ255" s="27">
        <v>1</v>
      </c>
      <c r="AK255" s="22">
        <v>1</v>
      </c>
      <c r="AL255" s="22">
        <v>1</v>
      </c>
      <c r="AM255" s="22">
        <v>1</v>
      </c>
      <c r="AN255" s="279">
        <v>1</v>
      </c>
      <c r="AO255" s="22">
        <v>1</v>
      </c>
      <c r="AP255" s="22">
        <v>1</v>
      </c>
      <c r="AQ255" s="22">
        <v>1</v>
      </c>
      <c r="AR255" s="78">
        <v>1</v>
      </c>
      <c r="AS255" s="22">
        <v>1</v>
      </c>
      <c r="AT255" s="22">
        <v>1</v>
      </c>
      <c r="AU255" s="78">
        <v>1</v>
      </c>
      <c r="AV255" s="22">
        <v>1</v>
      </c>
      <c r="AW255" s="22">
        <v>1</v>
      </c>
      <c r="AX255" s="78">
        <v>1</v>
      </c>
      <c r="AY255" s="22">
        <v>1</v>
      </c>
      <c r="AZ255" s="22">
        <v>1</v>
      </c>
      <c r="BA255" s="78">
        <v>1</v>
      </c>
      <c r="BB255" s="27">
        <v>1</v>
      </c>
    </row>
    <row r="256" ht="39.95" customHeight="1" spans="1:54">
      <c r="A256" s="33">
        <v>241</v>
      </c>
      <c r="B256" s="317"/>
      <c r="C256" s="306"/>
      <c r="D256" s="306"/>
      <c r="E256" s="306"/>
      <c r="F256" s="306"/>
      <c r="G256" s="306">
        <v>5</v>
      </c>
      <c r="H256" s="306"/>
      <c r="I256" s="306"/>
      <c r="J256" s="279"/>
      <c r="K256" s="279"/>
      <c r="L256" s="426" t="s">
        <v>769</v>
      </c>
      <c r="M256" s="427" t="s">
        <v>770</v>
      </c>
      <c r="N256" s="428" t="s">
        <v>477</v>
      </c>
      <c r="O256" s="429"/>
      <c r="P256" s="317" t="s">
        <v>305</v>
      </c>
      <c r="Q256" s="278"/>
      <c r="R256" s="278" t="s">
        <v>73</v>
      </c>
      <c r="S256" s="426" t="s">
        <v>327</v>
      </c>
      <c r="T256" s="278" t="s">
        <v>25</v>
      </c>
      <c r="U256" s="278" t="s">
        <v>307</v>
      </c>
      <c r="V256" s="278" t="s">
        <v>306</v>
      </c>
      <c r="W256" s="438" t="s">
        <v>492</v>
      </c>
      <c r="X256" s="306" t="s">
        <v>499</v>
      </c>
      <c r="Y256" s="448" t="s">
        <v>25</v>
      </c>
      <c r="Z256" s="444" t="s">
        <v>25</v>
      </c>
      <c r="AA256" s="398">
        <v>0.0138</v>
      </c>
      <c r="AB256" s="278" t="s">
        <v>25</v>
      </c>
      <c r="AC256" s="291"/>
      <c r="AD256" s="291"/>
      <c r="AE256" s="291"/>
      <c r="AF256" s="291"/>
      <c r="AG256" s="449"/>
      <c r="AH256" s="449"/>
      <c r="AI256" s="318"/>
      <c r="AJ256" s="306">
        <v>1</v>
      </c>
      <c r="AK256" s="279">
        <v>1</v>
      </c>
      <c r="AL256" s="279">
        <v>1</v>
      </c>
      <c r="AM256" s="279">
        <v>1</v>
      </c>
      <c r="AN256" s="279">
        <v>1</v>
      </c>
      <c r="AO256" s="279">
        <v>1</v>
      </c>
      <c r="AP256" s="22">
        <v>1</v>
      </c>
      <c r="AQ256" s="22">
        <v>1</v>
      </c>
      <c r="AR256" s="78">
        <v>1</v>
      </c>
      <c r="AS256" s="22">
        <v>1</v>
      </c>
      <c r="AT256" s="22">
        <v>1</v>
      </c>
      <c r="AU256" s="78">
        <v>1</v>
      </c>
      <c r="AV256" s="22">
        <v>1</v>
      </c>
      <c r="AW256" s="22">
        <v>1</v>
      </c>
      <c r="AX256" s="78">
        <v>1</v>
      </c>
      <c r="AY256" s="22">
        <v>1</v>
      </c>
      <c r="AZ256" s="22">
        <v>1</v>
      </c>
      <c r="BA256" s="78">
        <v>1</v>
      </c>
      <c r="BB256" s="306">
        <v>1</v>
      </c>
    </row>
    <row r="257" s="361" customFormat="1" ht="39.95" customHeight="1" spans="1:54">
      <c r="A257" s="33">
        <v>242</v>
      </c>
      <c r="B257" s="27"/>
      <c r="C257" s="27"/>
      <c r="D257" s="27"/>
      <c r="E257" s="27">
        <v>3</v>
      </c>
      <c r="F257" s="27"/>
      <c r="G257" s="27"/>
      <c r="H257" s="27"/>
      <c r="I257" s="27"/>
      <c r="J257" s="27"/>
      <c r="K257" s="27"/>
      <c r="L257" s="27" t="s">
        <v>771</v>
      </c>
      <c r="M257" s="43" t="s">
        <v>772</v>
      </c>
      <c r="N257" s="99" t="s">
        <v>477</v>
      </c>
      <c r="O257" s="27"/>
      <c r="P257" s="23" t="s">
        <v>305</v>
      </c>
      <c r="Q257" s="27"/>
      <c r="R257" s="27" t="s">
        <v>528</v>
      </c>
      <c r="S257" s="27" t="s">
        <v>327</v>
      </c>
      <c r="T257" s="27" t="s">
        <v>25</v>
      </c>
      <c r="U257" s="32" t="s">
        <v>307</v>
      </c>
      <c r="V257" s="32" t="s">
        <v>306</v>
      </c>
      <c r="W257" s="27" t="s">
        <v>492</v>
      </c>
      <c r="X257" s="27" t="s">
        <v>547</v>
      </c>
      <c r="Y257" s="43" t="s">
        <v>494</v>
      </c>
      <c r="Z257" s="43" t="s">
        <v>773</v>
      </c>
      <c r="AA257" s="74">
        <v>0.1264</v>
      </c>
      <c r="AB257" s="27" t="s">
        <v>25</v>
      </c>
      <c r="AC257" s="27"/>
      <c r="AD257" s="27"/>
      <c r="AE257" s="27"/>
      <c r="AF257" s="27"/>
      <c r="AG257" s="27" t="s">
        <v>25</v>
      </c>
      <c r="AH257" s="27"/>
      <c r="AI257" s="27"/>
      <c r="AJ257" s="27">
        <v>0</v>
      </c>
      <c r="AK257" s="27">
        <v>0</v>
      </c>
      <c r="AL257" s="27">
        <v>1</v>
      </c>
      <c r="AM257" s="27">
        <v>0</v>
      </c>
      <c r="AN257" s="27">
        <v>1</v>
      </c>
      <c r="AO257" s="27">
        <v>0</v>
      </c>
      <c r="AP257" s="27">
        <v>0</v>
      </c>
      <c r="AQ257" s="27">
        <v>0</v>
      </c>
      <c r="AR257" s="26">
        <v>1</v>
      </c>
      <c r="AS257" s="27">
        <v>0</v>
      </c>
      <c r="AT257" s="27">
        <v>0</v>
      </c>
      <c r="AU257" s="26">
        <v>1</v>
      </c>
      <c r="AV257" s="27">
        <v>0</v>
      </c>
      <c r="AW257" s="27">
        <v>0</v>
      </c>
      <c r="AX257" s="26">
        <v>1</v>
      </c>
      <c r="AY257" s="27">
        <v>0</v>
      </c>
      <c r="AZ257" s="27">
        <v>0</v>
      </c>
      <c r="BA257" s="26">
        <v>1</v>
      </c>
      <c r="BB257" s="27">
        <v>0</v>
      </c>
    </row>
    <row r="258" s="361" customFormat="1" ht="39.95" customHeight="1" spans="1:54">
      <c r="A258" s="33">
        <v>243</v>
      </c>
      <c r="B258" s="308"/>
      <c r="C258" s="308"/>
      <c r="D258" s="308">
        <v>2</v>
      </c>
      <c r="E258" s="308"/>
      <c r="F258" s="308"/>
      <c r="G258" s="308"/>
      <c r="H258" s="308"/>
      <c r="I258" s="308"/>
      <c r="J258" s="308"/>
      <c r="K258" s="308"/>
      <c r="L258" s="386" t="s">
        <v>774</v>
      </c>
      <c r="M258" s="385" t="s">
        <v>775</v>
      </c>
      <c r="N258" s="122" t="s">
        <v>247</v>
      </c>
      <c r="O258" s="454" t="s">
        <v>81</v>
      </c>
      <c r="P258" s="320" t="s">
        <v>305</v>
      </c>
      <c r="Q258" s="280"/>
      <c r="R258" s="280" t="s">
        <v>81</v>
      </c>
      <c r="S258" s="308" t="s">
        <v>327</v>
      </c>
      <c r="T258" s="308" t="s">
        <v>25</v>
      </c>
      <c r="U258" s="280" t="s">
        <v>306</v>
      </c>
      <c r="V258" s="294" t="s">
        <v>307</v>
      </c>
      <c r="W258" s="384" t="s">
        <v>328</v>
      </c>
      <c r="X258" s="308" t="s">
        <v>309</v>
      </c>
      <c r="Y258" s="308" t="s">
        <v>25</v>
      </c>
      <c r="Z258" s="308" t="s">
        <v>25</v>
      </c>
      <c r="AA258" s="455">
        <f>AA259+AA260+AA261</f>
        <v>0.247</v>
      </c>
      <c r="AB258" s="115" t="s">
        <v>25</v>
      </c>
      <c r="AC258" s="294"/>
      <c r="AD258" s="294"/>
      <c r="AE258" s="294"/>
      <c r="AF258" s="294"/>
      <c r="AG258" s="415"/>
      <c r="AH258" s="415"/>
      <c r="AI258" s="90"/>
      <c r="AJ258" s="308">
        <v>0</v>
      </c>
      <c r="AK258" s="308">
        <v>0</v>
      </c>
      <c r="AL258" s="308">
        <v>1</v>
      </c>
      <c r="AM258" s="308">
        <v>0</v>
      </c>
      <c r="AN258" s="308">
        <v>1</v>
      </c>
      <c r="AO258" s="308">
        <v>0</v>
      </c>
      <c r="AP258" s="27">
        <v>0</v>
      </c>
      <c r="AQ258" s="27">
        <v>0</v>
      </c>
      <c r="AR258" s="26">
        <v>1</v>
      </c>
      <c r="AS258" s="27">
        <v>0</v>
      </c>
      <c r="AT258" s="27">
        <v>0</v>
      </c>
      <c r="AU258" s="26">
        <v>1</v>
      </c>
      <c r="AV258" s="27">
        <v>0</v>
      </c>
      <c r="AW258" s="27">
        <v>0</v>
      </c>
      <c r="AX258" s="26">
        <v>1</v>
      </c>
      <c r="AY258" s="27">
        <v>0</v>
      </c>
      <c r="AZ258" s="27">
        <v>0</v>
      </c>
      <c r="BA258" s="26">
        <v>1</v>
      </c>
      <c r="BB258" s="308">
        <v>0</v>
      </c>
    </row>
    <row r="259" s="361" customFormat="1" ht="39.95" customHeight="1" spans="1:54">
      <c r="A259" s="33">
        <v>244</v>
      </c>
      <c r="B259" s="27"/>
      <c r="C259" s="27"/>
      <c r="D259" s="27"/>
      <c r="E259" s="27">
        <v>3</v>
      </c>
      <c r="F259" s="27"/>
      <c r="G259" s="27"/>
      <c r="H259" s="27"/>
      <c r="I259" s="27"/>
      <c r="J259" s="27"/>
      <c r="K259" s="27"/>
      <c r="L259" s="53" t="s">
        <v>682</v>
      </c>
      <c r="M259" s="43" t="s">
        <v>683</v>
      </c>
      <c r="N259" s="88" t="s">
        <v>684</v>
      </c>
      <c r="O259" s="98" t="s">
        <v>106</v>
      </c>
      <c r="P259" s="23" t="s">
        <v>305</v>
      </c>
      <c r="Q259" s="32"/>
      <c r="R259" s="32" t="s">
        <v>73</v>
      </c>
      <c r="S259" s="27" t="s">
        <v>327</v>
      </c>
      <c r="T259" s="27" t="s">
        <v>25</v>
      </c>
      <c r="U259" s="32" t="s">
        <v>307</v>
      </c>
      <c r="V259" s="58" t="s">
        <v>306</v>
      </c>
      <c r="W259" s="29" t="s">
        <v>328</v>
      </c>
      <c r="X259" s="27" t="s">
        <v>309</v>
      </c>
      <c r="Y259" s="27" t="s">
        <v>25</v>
      </c>
      <c r="Z259" s="27" t="s">
        <v>25</v>
      </c>
      <c r="AA259" s="407">
        <v>0.111</v>
      </c>
      <c r="AB259" s="22" t="s">
        <v>25</v>
      </c>
      <c r="AC259" s="58"/>
      <c r="AD259" s="58"/>
      <c r="AE259" s="58"/>
      <c r="AF259" s="58"/>
      <c r="AG259" s="70"/>
      <c r="AH259" s="70"/>
      <c r="AI259" s="84"/>
      <c r="AJ259" s="27">
        <v>0</v>
      </c>
      <c r="AK259" s="27">
        <v>0</v>
      </c>
      <c r="AL259" s="27">
        <v>1</v>
      </c>
      <c r="AM259" s="27">
        <v>0</v>
      </c>
      <c r="AN259" s="27">
        <v>1</v>
      </c>
      <c r="AO259" s="27">
        <v>0</v>
      </c>
      <c r="AP259" s="27">
        <v>0</v>
      </c>
      <c r="AQ259" s="27">
        <v>0</v>
      </c>
      <c r="AR259" s="26">
        <v>1</v>
      </c>
      <c r="AS259" s="27">
        <v>0</v>
      </c>
      <c r="AT259" s="27">
        <v>0</v>
      </c>
      <c r="AU259" s="26">
        <v>1</v>
      </c>
      <c r="AV259" s="27">
        <v>0</v>
      </c>
      <c r="AW259" s="27">
        <v>0</v>
      </c>
      <c r="AX259" s="26">
        <v>1</v>
      </c>
      <c r="AY259" s="27">
        <v>0</v>
      </c>
      <c r="AZ259" s="27">
        <v>0</v>
      </c>
      <c r="BA259" s="26">
        <v>1</v>
      </c>
      <c r="BB259" s="27">
        <v>0</v>
      </c>
    </row>
    <row r="260" s="361" customFormat="1" ht="39.95" customHeight="1" spans="1:54">
      <c r="A260" s="33">
        <v>245</v>
      </c>
      <c r="B260" s="27"/>
      <c r="C260" s="27"/>
      <c r="D260" s="27"/>
      <c r="E260" s="27">
        <v>3</v>
      </c>
      <c r="F260" s="27"/>
      <c r="G260" s="27"/>
      <c r="H260" s="27"/>
      <c r="I260" s="27"/>
      <c r="J260" s="27"/>
      <c r="K260" s="27"/>
      <c r="L260" s="53" t="s">
        <v>776</v>
      </c>
      <c r="M260" s="43" t="s">
        <v>777</v>
      </c>
      <c r="N260" s="88" t="s">
        <v>247</v>
      </c>
      <c r="O260" s="98" t="s">
        <v>106</v>
      </c>
      <c r="P260" s="23" t="s">
        <v>305</v>
      </c>
      <c r="Q260" s="32"/>
      <c r="R260" s="32" t="s">
        <v>73</v>
      </c>
      <c r="S260" s="53" t="s">
        <v>776</v>
      </c>
      <c r="T260" s="22" t="s">
        <v>73</v>
      </c>
      <c r="U260" s="32" t="s">
        <v>306</v>
      </c>
      <c r="V260" s="58" t="s">
        <v>307</v>
      </c>
      <c r="W260" s="29" t="s">
        <v>328</v>
      </c>
      <c r="X260" s="27" t="s">
        <v>309</v>
      </c>
      <c r="Y260" s="27" t="s">
        <v>25</v>
      </c>
      <c r="Z260" s="27" t="s">
        <v>25</v>
      </c>
      <c r="AA260" s="407">
        <v>0.11</v>
      </c>
      <c r="AB260" s="22" t="s">
        <v>25</v>
      </c>
      <c r="AC260" s="58"/>
      <c r="AD260" s="58"/>
      <c r="AE260" s="58"/>
      <c r="AF260" s="58"/>
      <c r="AG260" s="70"/>
      <c r="AH260" s="70"/>
      <c r="AI260" s="84"/>
      <c r="AJ260" s="27">
        <v>0</v>
      </c>
      <c r="AK260" s="27">
        <v>0</v>
      </c>
      <c r="AL260" s="27">
        <v>1</v>
      </c>
      <c r="AM260" s="27">
        <v>0</v>
      </c>
      <c r="AN260" s="27">
        <v>1</v>
      </c>
      <c r="AO260" s="27">
        <v>0</v>
      </c>
      <c r="AP260" s="27">
        <v>0</v>
      </c>
      <c r="AQ260" s="27">
        <v>0</v>
      </c>
      <c r="AR260" s="26">
        <v>1</v>
      </c>
      <c r="AS260" s="27">
        <v>0</v>
      </c>
      <c r="AT260" s="27">
        <v>0</v>
      </c>
      <c r="AU260" s="26">
        <v>1</v>
      </c>
      <c r="AV260" s="27">
        <v>0</v>
      </c>
      <c r="AW260" s="27">
        <v>0</v>
      </c>
      <c r="AX260" s="26">
        <v>1</v>
      </c>
      <c r="AY260" s="27">
        <v>0</v>
      </c>
      <c r="AZ260" s="27">
        <v>0</v>
      </c>
      <c r="BA260" s="26">
        <v>1</v>
      </c>
      <c r="BB260" s="27">
        <v>0</v>
      </c>
    </row>
    <row r="261" s="361" customFormat="1" ht="39.95" customHeight="1" spans="1:54">
      <c r="A261" s="33">
        <v>246</v>
      </c>
      <c r="B261" s="27"/>
      <c r="C261" s="27"/>
      <c r="D261" s="27"/>
      <c r="E261" s="27">
        <v>3</v>
      </c>
      <c r="F261" s="27"/>
      <c r="G261" s="27"/>
      <c r="H261" s="27"/>
      <c r="I261" s="27"/>
      <c r="J261" s="27"/>
      <c r="K261" s="27"/>
      <c r="L261" s="53" t="s">
        <v>778</v>
      </c>
      <c r="M261" s="43" t="s">
        <v>779</v>
      </c>
      <c r="N261" s="88" t="s">
        <v>684</v>
      </c>
      <c r="O261" s="98" t="s">
        <v>106</v>
      </c>
      <c r="P261" s="23" t="s">
        <v>305</v>
      </c>
      <c r="Q261" s="32"/>
      <c r="R261" s="32" t="s">
        <v>73</v>
      </c>
      <c r="S261" s="27" t="s">
        <v>327</v>
      </c>
      <c r="T261" s="27" t="s">
        <v>25</v>
      </c>
      <c r="U261" s="32" t="s">
        <v>307</v>
      </c>
      <c r="V261" s="58" t="s">
        <v>306</v>
      </c>
      <c r="W261" s="29" t="s">
        <v>328</v>
      </c>
      <c r="X261" s="27" t="s">
        <v>309</v>
      </c>
      <c r="Y261" s="27" t="s">
        <v>25</v>
      </c>
      <c r="Z261" s="27" t="s">
        <v>25</v>
      </c>
      <c r="AA261" s="407">
        <v>0.026</v>
      </c>
      <c r="AB261" s="22" t="s">
        <v>25</v>
      </c>
      <c r="AC261" s="58"/>
      <c r="AD261" s="58"/>
      <c r="AE261" s="58"/>
      <c r="AF261" s="58"/>
      <c r="AG261" s="70"/>
      <c r="AH261" s="70"/>
      <c r="AI261" s="84"/>
      <c r="AJ261" s="27">
        <v>0</v>
      </c>
      <c r="AK261" s="27">
        <v>0</v>
      </c>
      <c r="AL261" s="27">
        <v>1</v>
      </c>
      <c r="AM261" s="27">
        <v>0</v>
      </c>
      <c r="AN261" s="27">
        <v>1</v>
      </c>
      <c r="AO261" s="27">
        <v>0</v>
      </c>
      <c r="AP261" s="27">
        <v>0</v>
      </c>
      <c r="AQ261" s="27">
        <v>0</v>
      </c>
      <c r="AR261" s="26">
        <v>1</v>
      </c>
      <c r="AS261" s="27">
        <v>0</v>
      </c>
      <c r="AT261" s="27">
        <v>0</v>
      </c>
      <c r="AU261" s="26">
        <v>1</v>
      </c>
      <c r="AV261" s="27">
        <v>0</v>
      </c>
      <c r="AW261" s="27">
        <v>0</v>
      </c>
      <c r="AX261" s="26">
        <v>1</v>
      </c>
      <c r="AY261" s="27">
        <v>0</v>
      </c>
      <c r="AZ261" s="27">
        <v>0</v>
      </c>
      <c r="BA261" s="26">
        <v>1</v>
      </c>
      <c r="BB261" s="27">
        <v>0</v>
      </c>
    </row>
    <row r="262" s="361" customFormat="1" ht="39.95" customHeight="1" spans="1:54">
      <c r="A262" s="33">
        <v>247</v>
      </c>
      <c r="B262" s="27"/>
      <c r="C262" s="27"/>
      <c r="D262" s="27">
        <v>2</v>
      </c>
      <c r="E262" s="27"/>
      <c r="F262" s="27"/>
      <c r="G262" s="27"/>
      <c r="H262" s="27"/>
      <c r="I262" s="27"/>
      <c r="J262" s="27"/>
      <c r="K262" s="27"/>
      <c r="L262" s="42" t="s">
        <v>689</v>
      </c>
      <c r="M262" s="43" t="s">
        <v>690</v>
      </c>
      <c r="N262" s="101" t="s">
        <v>691</v>
      </c>
      <c r="O262" s="98" t="s">
        <v>81</v>
      </c>
      <c r="P262" s="23" t="s">
        <v>305</v>
      </c>
      <c r="Q262" s="32"/>
      <c r="R262" s="64" t="s">
        <v>73</v>
      </c>
      <c r="S262" s="27" t="s">
        <v>327</v>
      </c>
      <c r="T262" s="27" t="s">
        <v>25</v>
      </c>
      <c r="U262" s="280" t="s">
        <v>307</v>
      </c>
      <c r="V262" s="58" t="s">
        <v>306</v>
      </c>
      <c r="W262" s="29" t="s">
        <v>444</v>
      </c>
      <c r="X262" s="27" t="s">
        <v>692</v>
      </c>
      <c r="Y262" s="53" t="s">
        <v>25</v>
      </c>
      <c r="Z262" s="23" t="s">
        <v>25</v>
      </c>
      <c r="AA262" s="407">
        <v>0.001</v>
      </c>
      <c r="AB262" s="22" t="s">
        <v>25</v>
      </c>
      <c r="AC262" s="53"/>
      <c r="AD262" s="53"/>
      <c r="AE262" s="53"/>
      <c r="AF262" s="53"/>
      <c r="AG262" s="53"/>
      <c r="AH262" s="53"/>
      <c r="AI262" s="84"/>
      <c r="AJ262" s="27">
        <v>0</v>
      </c>
      <c r="AK262" s="22">
        <v>0</v>
      </c>
      <c r="AL262" s="22">
        <v>3</v>
      </c>
      <c r="AM262" s="22">
        <v>0</v>
      </c>
      <c r="AN262" s="22">
        <v>3</v>
      </c>
      <c r="AO262" s="22">
        <v>0</v>
      </c>
      <c r="AP262" s="22">
        <v>0</v>
      </c>
      <c r="AQ262" s="22">
        <v>0</v>
      </c>
      <c r="AR262" s="26">
        <v>3</v>
      </c>
      <c r="AS262" s="22">
        <v>0</v>
      </c>
      <c r="AT262" s="22">
        <v>0</v>
      </c>
      <c r="AU262" s="26">
        <v>3</v>
      </c>
      <c r="AV262" s="22">
        <v>0</v>
      </c>
      <c r="AW262" s="22">
        <v>0</v>
      </c>
      <c r="AX262" s="26">
        <v>3</v>
      </c>
      <c r="AY262" s="22">
        <v>0</v>
      </c>
      <c r="AZ262" s="22">
        <v>0</v>
      </c>
      <c r="BA262" s="26">
        <v>3</v>
      </c>
      <c r="BB262" s="27">
        <v>0</v>
      </c>
    </row>
    <row r="263" ht="39.95" customHeight="1" spans="1:54">
      <c r="A263" s="33">
        <v>248</v>
      </c>
      <c r="B263" s="23"/>
      <c r="C263" s="27">
        <v>1</v>
      </c>
      <c r="D263" s="27"/>
      <c r="E263" s="27"/>
      <c r="F263" s="27"/>
      <c r="G263" s="27"/>
      <c r="H263" s="27"/>
      <c r="I263" s="27"/>
      <c r="J263" s="22"/>
      <c r="K263" s="22"/>
      <c r="L263" s="53" t="s">
        <v>780</v>
      </c>
      <c r="M263" s="43" t="s">
        <v>781</v>
      </c>
      <c r="N263" s="99" t="s">
        <v>502</v>
      </c>
      <c r="O263" s="98"/>
      <c r="P263" s="23" t="s">
        <v>305</v>
      </c>
      <c r="Q263" s="32"/>
      <c r="R263" s="32" t="s">
        <v>73</v>
      </c>
      <c r="S263" s="53" t="s">
        <v>327</v>
      </c>
      <c r="T263" s="32" t="s">
        <v>25</v>
      </c>
      <c r="U263" s="32" t="s">
        <v>307</v>
      </c>
      <c r="V263" s="32" t="s">
        <v>306</v>
      </c>
      <c r="W263" s="29" t="s">
        <v>722</v>
      </c>
      <c r="X263" s="27" t="s">
        <v>658</v>
      </c>
      <c r="Y263" s="50" t="s">
        <v>343</v>
      </c>
      <c r="Z263" s="72" t="s">
        <v>25</v>
      </c>
      <c r="AA263" s="74">
        <v>0.0003</v>
      </c>
      <c r="AB263" s="32" t="s">
        <v>25</v>
      </c>
      <c r="AC263" s="58"/>
      <c r="AD263" s="58"/>
      <c r="AE263" s="58"/>
      <c r="AF263" s="58"/>
      <c r="AG263" s="70"/>
      <c r="AH263" s="70"/>
      <c r="AI263" s="84"/>
      <c r="AJ263" s="27">
        <v>1</v>
      </c>
      <c r="AK263" s="22">
        <v>1</v>
      </c>
      <c r="AL263" s="22">
        <v>1</v>
      </c>
      <c r="AM263" s="22">
        <v>1</v>
      </c>
      <c r="AN263" s="22">
        <v>1</v>
      </c>
      <c r="AO263" s="22">
        <v>1</v>
      </c>
      <c r="AP263" s="22">
        <v>1</v>
      </c>
      <c r="AQ263" s="22">
        <v>1</v>
      </c>
      <c r="AR263" s="78">
        <v>1</v>
      </c>
      <c r="AS263" s="22">
        <v>1</v>
      </c>
      <c r="AT263" s="22">
        <v>1</v>
      </c>
      <c r="AU263" s="78">
        <v>1</v>
      </c>
      <c r="AV263" s="22">
        <v>1</v>
      </c>
      <c r="AW263" s="22">
        <v>1</v>
      </c>
      <c r="AX263" s="78">
        <v>1</v>
      </c>
      <c r="AY263" s="22">
        <v>1</v>
      </c>
      <c r="AZ263" s="22">
        <v>1</v>
      </c>
      <c r="BA263" s="78">
        <v>1</v>
      </c>
      <c r="BB263" s="27">
        <v>1</v>
      </c>
    </row>
    <row r="264" ht="39.95" customHeight="1" spans="1:54">
      <c r="A264" s="33">
        <v>249</v>
      </c>
      <c r="B264" s="23"/>
      <c r="C264" s="27">
        <v>1</v>
      </c>
      <c r="D264" s="27"/>
      <c r="E264" s="27"/>
      <c r="F264" s="27"/>
      <c r="G264" s="27"/>
      <c r="H264" s="27"/>
      <c r="I264" s="27"/>
      <c r="J264" s="22"/>
      <c r="K264" s="22"/>
      <c r="L264" s="53" t="s">
        <v>782</v>
      </c>
      <c r="M264" s="43" t="s">
        <v>783</v>
      </c>
      <c r="N264" s="99" t="s">
        <v>247</v>
      </c>
      <c r="O264" s="98"/>
      <c r="P264" s="23" t="s">
        <v>305</v>
      </c>
      <c r="Q264" s="32"/>
      <c r="R264" s="32" t="s">
        <v>73</v>
      </c>
      <c r="S264" s="53" t="s">
        <v>782</v>
      </c>
      <c r="T264" s="32" t="s">
        <v>73</v>
      </c>
      <c r="U264" s="32" t="s">
        <v>306</v>
      </c>
      <c r="V264" s="32" t="s">
        <v>307</v>
      </c>
      <c r="W264" s="29" t="s">
        <v>672</v>
      </c>
      <c r="X264" s="27" t="s">
        <v>784</v>
      </c>
      <c r="Y264" s="72" t="s">
        <v>25</v>
      </c>
      <c r="Z264" s="72" t="s">
        <v>25</v>
      </c>
      <c r="AA264" s="74">
        <v>0.0325</v>
      </c>
      <c r="AB264" s="32" t="s">
        <v>25</v>
      </c>
      <c r="AC264" s="53" t="s">
        <v>25</v>
      </c>
      <c r="AD264" s="53" t="s">
        <v>25</v>
      </c>
      <c r="AE264" s="53" t="s">
        <v>25</v>
      </c>
      <c r="AF264" s="53" t="s">
        <v>25</v>
      </c>
      <c r="AG264" s="53" t="s">
        <v>25</v>
      </c>
      <c r="AH264" s="53" t="s">
        <v>25</v>
      </c>
      <c r="AI264" s="84"/>
      <c r="AJ264" s="27">
        <v>1</v>
      </c>
      <c r="AK264" s="22">
        <v>1</v>
      </c>
      <c r="AL264" s="22">
        <v>1</v>
      </c>
      <c r="AM264" s="22">
        <v>1</v>
      </c>
      <c r="AN264" s="22">
        <v>1</v>
      </c>
      <c r="AO264" s="22">
        <v>1</v>
      </c>
      <c r="AP264" s="22">
        <v>1</v>
      </c>
      <c r="AQ264" s="22">
        <v>1</v>
      </c>
      <c r="AR264" s="78">
        <v>1</v>
      </c>
      <c r="AS264" s="22">
        <v>1</v>
      </c>
      <c r="AT264" s="22">
        <v>1</v>
      </c>
      <c r="AU264" s="78">
        <v>1</v>
      </c>
      <c r="AV264" s="22">
        <v>1</v>
      </c>
      <c r="AW264" s="22">
        <v>1</v>
      </c>
      <c r="AX264" s="78">
        <v>1</v>
      </c>
      <c r="AY264" s="22">
        <v>1</v>
      </c>
      <c r="AZ264" s="22">
        <v>1</v>
      </c>
      <c r="BA264" s="78">
        <v>1</v>
      </c>
      <c r="BB264" s="27">
        <v>1</v>
      </c>
    </row>
    <row r="265" ht="39.95" customHeight="1" spans="1:54">
      <c r="A265" s="33">
        <v>250</v>
      </c>
      <c r="B265" s="23"/>
      <c r="C265" s="27">
        <v>1</v>
      </c>
      <c r="D265" s="27"/>
      <c r="E265" s="27"/>
      <c r="F265" s="27"/>
      <c r="G265" s="27"/>
      <c r="H265" s="27"/>
      <c r="I265" s="27"/>
      <c r="J265" s="22"/>
      <c r="K265" s="22"/>
      <c r="L265" s="53" t="s">
        <v>785</v>
      </c>
      <c r="M265" s="43" t="s">
        <v>786</v>
      </c>
      <c r="N265" s="72" t="s">
        <v>25</v>
      </c>
      <c r="O265" s="98" t="s">
        <v>106</v>
      </c>
      <c r="P265" s="23" t="s">
        <v>305</v>
      </c>
      <c r="Q265" s="32"/>
      <c r="R265" s="32" t="s">
        <v>73</v>
      </c>
      <c r="S265" s="53" t="s">
        <v>785</v>
      </c>
      <c r="T265" s="32" t="s">
        <v>73</v>
      </c>
      <c r="U265" s="32" t="s">
        <v>306</v>
      </c>
      <c r="V265" s="58" t="s">
        <v>307</v>
      </c>
      <c r="W265" s="29" t="s">
        <v>308</v>
      </c>
      <c r="X265" s="27" t="s">
        <v>309</v>
      </c>
      <c r="Y265" s="72" t="s">
        <v>25</v>
      </c>
      <c r="Z265" s="72" t="s">
        <v>25</v>
      </c>
      <c r="AA265" s="411">
        <v>0.023</v>
      </c>
      <c r="AB265" s="22" t="s">
        <v>25</v>
      </c>
      <c r="AC265" s="58"/>
      <c r="AD265" s="58"/>
      <c r="AE265" s="58"/>
      <c r="AF265" s="58"/>
      <c r="AG265" s="70"/>
      <c r="AH265" s="70"/>
      <c r="AI265" s="84"/>
      <c r="AJ265" s="27">
        <v>0</v>
      </c>
      <c r="AK265" s="22">
        <v>0</v>
      </c>
      <c r="AL265" s="27">
        <v>1</v>
      </c>
      <c r="AM265" s="22">
        <v>0</v>
      </c>
      <c r="AN265" s="22">
        <v>1</v>
      </c>
      <c r="AO265" s="22">
        <v>0</v>
      </c>
      <c r="AP265" s="22">
        <v>0</v>
      </c>
      <c r="AQ265" s="22">
        <v>1</v>
      </c>
      <c r="AR265" s="78">
        <v>1</v>
      </c>
      <c r="AS265" s="22">
        <v>0</v>
      </c>
      <c r="AT265" s="22">
        <v>1</v>
      </c>
      <c r="AU265" s="78">
        <v>1</v>
      </c>
      <c r="AV265" s="22">
        <v>0</v>
      </c>
      <c r="AW265" s="22">
        <v>1</v>
      </c>
      <c r="AX265" s="78">
        <v>1</v>
      </c>
      <c r="AY265" s="22">
        <v>0</v>
      </c>
      <c r="AZ265" s="22">
        <v>1</v>
      </c>
      <c r="BA265" s="78">
        <v>1</v>
      </c>
      <c r="BB265" s="27">
        <v>0</v>
      </c>
    </row>
    <row r="266" ht="39.95" customHeight="1" spans="1:54">
      <c r="A266" s="33">
        <v>251</v>
      </c>
      <c r="B266" s="23"/>
      <c r="C266" s="27">
        <v>1</v>
      </c>
      <c r="D266" s="27"/>
      <c r="E266" s="27"/>
      <c r="F266" s="27"/>
      <c r="G266" s="27"/>
      <c r="H266" s="27"/>
      <c r="I266" s="27"/>
      <c r="J266" s="22"/>
      <c r="K266" s="22"/>
      <c r="L266" s="53" t="s">
        <v>787</v>
      </c>
      <c r="M266" s="43" t="s">
        <v>788</v>
      </c>
      <c r="N266" s="399" t="s">
        <v>789</v>
      </c>
      <c r="O266" s="98" t="s">
        <v>81</v>
      </c>
      <c r="P266" s="23" t="s">
        <v>305</v>
      </c>
      <c r="Q266" s="53"/>
      <c r="R266" s="32" t="s">
        <v>73</v>
      </c>
      <c r="S266" s="53" t="s">
        <v>327</v>
      </c>
      <c r="T266" s="32" t="s">
        <v>25</v>
      </c>
      <c r="U266" s="32" t="s">
        <v>306</v>
      </c>
      <c r="V266" s="58" t="s">
        <v>307</v>
      </c>
      <c r="W266" s="29" t="s">
        <v>308</v>
      </c>
      <c r="X266" s="27" t="s">
        <v>309</v>
      </c>
      <c r="Y266" s="72" t="s">
        <v>25</v>
      </c>
      <c r="Z266" s="72" t="s">
        <v>25</v>
      </c>
      <c r="AA266" s="411">
        <v>0.1</v>
      </c>
      <c r="AB266" s="22" t="s">
        <v>25</v>
      </c>
      <c r="AC266" s="53" t="s">
        <v>25</v>
      </c>
      <c r="AD266" s="53" t="s">
        <v>25</v>
      </c>
      <c r="AE266" s="53" t="s">
        <v>25</v>
      </c>
      <c r="AF266" s="53" t="s">
        <v>25</v>
      </c>
      <c r="AG266" s="53" t="s">
        <v>25</v>
      </c>
      <c r="AH266" s="53" t="s">
        <v>25</v>
      </c>
      <c r="AI266" s="84"/>
      <c r="AJ266" s="27">
        <v>0</v>
      </c>
      <c r="AK266" s="22">
        <v>0</v>
      </c>
      <c r="AL266" s="27">
        <v>1</v>
      </c>
      <c r="AM266" s="22">
        <v>0</v>
      </c>
      <c r="AN266" s="22">
        <v>1</v>
      </c>
      <c r="AO266" s="22">
        <v>0</v>
      </c>
      <c r="AP266" s="22">
        <v>0</v>
      </c>
      <c r="AQ266" s="22">
        <v>1</v>
      </c>
      <c r="AR266" s="78">
        <v>1</v>
      </c>
      <c r="AS266" s="22">
        <v>0</v>
      </c>
      <c r="AT266" s="22">
        <v>1</v>
      </c>
      <c r="AU266" s="78">
        <v>1</v>
      </c>
      <c r="AV266" s="22">
        <v>0</v>
      </c>
      <c r="AW266" s="22">
        <v>1</v>
      </c>
      <c r="AX266" s="78">
        <v>1</v>
      </c>
      <c r="AY266" s="22">
        <v>0</v>
      </c>
      <c r="AZ266" s="22">
        <v>1</v>
      </c>
      <c r="BA266" s="78">
        <v>1</v>
      </c>
      <c r="BB266" s="27">
        <v>0</v>
      </c>
    </row>
    <row r="267" ht="39.95" customHeight="1" spans="1:54">
      <c r="A267" s="33">
        <v>252</v>
      </c>
      <c r="B267" s="23"/>
      <c r="C267" s="27">
        <v>1</v>
      </c>
      <c r="D267" s="27"/>
      <c r="E267" s="27"/>
      <c r="F267" s="27"/>
      <c r="G267" s="27"/>
      <c r="H267" s="27"/>
      <c r="I267" s="27"/>
      <c r="J267" s="22"/>
      <c r="K267" s="22"/>
      <c r="L267" s="53" t="s">
        <v>92</v>
      </c>
      <c r="M267" s="43" t="s">
        <v>93</v>
      </c>
      <c r="N267" s="99" t="s">
        <v>247</v>
      </c>
      <c r="O267" s="98"/>
      <c r="P267" s="23" t="s">
        <v>305</v>
      </c>
      <c r="Q267" s="32"/>
      <c r="R267" s="32" t="s">
        <v>73</v>
      </c>
      <c r="S267" s="53" t="s">
        <v>92</v>
      </c>
      <c r="T267" s="32" t="s">
        <v>25</v>
      </c>
      <c r="U267" s="32" t="s">
        <v>306</v>
      </c>
      <c r="V267" s="32" t="s">
        <v>307</v>
      </c>
      <c r="W267" s="29" t="s">
        <v>328</v>
      </c>
      <c r="X267" s="27" t="s">
        <v>309</v>
      </c>
      <c r="Y267" s="72" t="s">
        <v>25</v>
      </c>
      <c r="Z267" s="73" t="s">
        <v>25</v>
      </c>
      <c r="AA267" s="74">
        <v>0.71</v>
      </c>
      <c r="AB267" s="32" t="s">
        <v>25</v>
      </c>
      <c r="AC267" s="53"/>
      <c r="AD267" s="53"/>
      <c r="AE267" s="53"/>
      <c r="AF267" s="53"/>
      <c r="AG267" s="53"/>
      <c r="AH267" s="53"/>
      <c r="AI267" s="84"/>
      <c r="AJ267" s="27">
        <v>1</v>
      </c>
      <c r="AK267" s="22">
        <v>1</v>
      </c>
      <c r="AL267" s="22">
        <v>1</v>
      </c>
      <c r="AM267" s="22">
        <v>0</v>
      </c>
      <c r="AN267" s="22">
        <v>0</v>
      </c>
      <c r="AO267" s="22">
        <v>0</v>
      </c>
      <c r="AP267" s="22">
        <v>0</v>
      </c>
      <c r="AQ267" s="22">
        <v>0</v>
      </c>
      <c r="AR267" s="78">
        <v>0</v>
      </c>
      <c r="AS267" s="22">
        <v>1</v>
      </c>
      <c r="AT267" s="22">
        <v>1</v>
      </c>
      <c r="AU267" s="22">
        <v>1</v>
      </c>
      <c r="AV267" s="22">
        <v>0</v>
      </c>
      <c r="AW267" s="22">
        <v>0</v>
      </c>
      <c r="AX267" s="78">
        <v>0</v>
      </c>
      <c r="AY267" s="22">
        <v>1</v>
      </c>
      <c r="AZ267" s="22">
        <v>1</v>
      </c>
      <c r="BA267" s="22">
        <v>1</v>
      </c>
      <c r="BB267" s="27">
        <v>1</v>
      </c>
    </row>
    <row r="268" ht="39.95" customHeight="1" spans="1:54">
      <c r="A268" s="33">
        <v>253</v>
      </c>
      <c r="B268" s="23"/>
      <c r="C268" s="27">
        <v>1</v>
      </c>
      <c r="D268" s="27"/>
      <c r="E268" s="27"/>
      <c r="F268" s="27"/>
      <c r="G268" s="27"/>
      <c r="H268" s="27"/>
      <c r="I268" s="27"/>
      <c r="J268" s="22"/>
      <c r="K268" s="22"/>
      <c r="L268" s="53" t="s">
        <v>790</v>
      </c>
      <c r="M268" s="43" t="s">
        <v>791</v>
      </c>
      <c r="N268" s="99" t="s">
        <v>792</v>
      </c>
      <c r="O268" s="98"/>
      <c r="P268" s="23"/>
      <c r="Q268" s="32"/>
      <c r="R268" s="32"/>
      <c r="S268" s="53" t="s">
        <v>327</v>
      </c>
      <c r="T268" s="32"/>
      <c r="U268" s="32" t="s">
        <v>306</v>
      </c>
      <c r="V268" s="32" t="s">
        <v>307</v>
      </c>
      <c r="W268" s="29" t="s">
        <v>672</v>
      </c>
      <c r="X268" s="53" t="s">
        <v>25</v>
      </c>
      <c r="Y268" s="72" t="s">
        <v>25</v>
      </c>
      <c r="Z268" s="73" t="s">
        <v>25</v>
      </c>
      <c r="AA268" s="74">
        <v>0.003</v>
      </c>
      <c r="AB268" s="32"/>
      <c r="AC268" s="53"/>
      <c r="AD268" s="53"/>
      <c r="AE268" s="53"/>
      <c r="AF268" s="53"/>
      <c r="AG268" s="53"/>
      <c r="AH268" s="53"/>
      <c r="AI268" s="84"/>
      <c r="AJ268" s="27">
        <v>1</v>
      </c>
      <c r="AK268" s="22">
        <v>1</v>
      </c>
      <c r="AL268" s="22">
        <v>1</v>
      </c>
      <c r="AM268" s="22">
        <v>0</v>
      </c>
      <c r="AN268" s="22">
        <v>0</v>
      </c>
      <c r="AO268" s="22">
        <v>0</v>
      </c>
      <c r="AP268" s="22">
        <v>0</v>
      </c>
      <c r="AQ268" s="22">
        <v>0</v>
      </c>
      <c r="AR268" s="126">
        <v>0</v>
      </c>
      <c r="AS268" s="22">
        <v>1</v>
      </c>
      <c r="AT268" s="22">
        <v>1</v>
      </c>
      <c r="AU268" s="22">
        <v>1</v>
      </c>
      <c r="AV268" s="22">
        <v>0</v>
      </c>
      <c r="AW268" s="22">
        <v>0</v>
      </c>
      <c r="AX268" s="126">
        <v>0</v>
      </c>
      <c r="AY268" s="22">
        <v>1</v>
      </c>
      <c r="AZ268" s="22">
        <v>1</v>
      </c>
      <c r="BA268" s="22">
        <v>1</v>
      </c>
      <c r="BB268" s="27">
        <v>1</v>
      </c>
    </row>
    <row r="269" ht="39.95" customHeight="1" spans="1:54">
      <c r="A269" s="33">
        <v>254</v>
      </c>
      <c r="B269" s="23"/>
      <c r="C269" s="27">
        <v>1</v>
      </c>
      <c r="D269" s="27"/>
      <c r="E269" s="27"/>
      <c r="F269" s="27"/>
      <c r="G269" s="27"/>
      <c r="H269" s="27"/>
      <c r="I269" s="27"/>
      <c r="J269" s="22"/>
      <c r="K269" s="22"/>
      <c r="L269" s="53" t="s">
        <v>793</v>
      </c>
      <c r="M269" s="43" t="s">
        <v>794</v>
      </c>
      <c r="N269" s="99" t="s">
        <v>247</v>
      </c>
      <c r="O269" s="98"/>
      <c r="P269" s="23" t="s">
        <v>305</v>
      </c>
      <c r="Q269" s="32"/>
      <c r="R269" s="32" t="s">
        <v>73</v>
      </c>
      <c r="S269" s="53" t="s">
        <v>793</v>
      </c>
      <c r="T269" s="32" t="s">
        <v>25</v>
      </c>
      <c r="U269" s="32" t="s">
        <v>306</v>
      </c>
      <c r="V269" s="32" t="s">
        <v>307</v>
      </c>
      <c r="W269" s="29" t="s">
        <v>795</v>
      </c>
      <c r="X269" s="53" t="s">
        <v>796</v>
      </c>
      <c r="Y269" s="72" t="s">
        <v>25</v>
      </c>
      <c r="Z269" s="73" t="s">
        <v>25</v>
      </c>
      <c r="AA269" s="74">
        <v>0.0226</v>
      </c>
      <c r="AB269" s="32" t="s">
        <v>25</v>
      </c>
      <c r="AC269" s="53"/>
      <c r="AD269" s="53"/>
      <c r="AE269" s="53"/>
      <c r="AF269" s="53"/>
      <c r="AG269" s="53"/>
      <c r="AH269" s="53"/>
      <c r="AI269" s="84"/>
      <c r="AJ269" s="27">
        <v>1</v>
      </c>
      <c r="AK269" s="22">
        <v>1</v>
      </c>
      <c r="AL269" s="22">
        <v>1</v>
      </c>
      <c r="AM269" s="22">
        <v>0</v>
      </c>
      <c r="AN269" s="22">
        <v>0</v>
      </c>
      <c r="AO269" s="22">
        <v>0</v>
      </c>
      <c r="AP269" s="22">
        <v>0</v>
      </c>
      <c r="AQ269" s="22">
        <v>0</v>
      </c>
      <c r="AR269" s="78">
        <v>0</v>
      </c>
      <c r="AS269" s="22">
        <v>1</v>
      </c>
      <c r="AT269" s="22">
        <v>1</v>
      </c>
      <c r="AU269" s="22">
        <v>1</v>
      </c>
      <c r="AV269" s="22">
        <v>0</v>
      </c>
      <c r="AW269" s="22">
        <v>0</v>
      </c>
      <c r="AX269" s="78">
        <v>0</v>
      </c>
      <c r="AY269" s="22">
        <v>1</v>
      </c>
      <c r="AZ269" s="22">
        <v>1</v>
      </c>
      <c r="BA269" s="22">
        <v>1</v>
      </c>
      <c r="BB269" s="27">
        <v>1</v>
      </c>
    </row>
    <row r="270" s="3" customFormat="1" ht="39.95" customHeight="1" spans="1:54">
      <c r="A270" s="33">
        <v>255</v>
      </c>
      <c r="B270" s="23"/>
      <c r="C270" s="27">
        <v>1</v>
      </c>
      <c r="D270" s="27"/>
      <c r="E270" s="27"/>
      <c r="F270" s="27"/>
      <c r="G270" s="27"/>
      <c r="H270" s="27"/>
      <c r="I270" s="27"/>
      <c r="J270" s="22"/>
      <c r="K270" s="22"/>
      <c r="L270" s="53" t="s">
        <v>797</v>
      </c>
      <c r="M270" s="43" t="s">
        <v>86</v>
      </c>
      <c r="N270" s="425" t="s">
        <v>798</v>
      </c>
      <c r="O270" s="98"/>
      <c r="P270" s="23" t="s">
        <v>305</v>
      </c>
      <c r="Q270" s="32"/>
      <c r="R270" s="32" t="s">
        <v>73</v>
      </c>
      <c r="S270" s="53" t="s">
        <v>327</v>
      </c>
      <c r="T270" s="32" t="s">
        <v>25</v>
      </c>
      <c r="U270" s="32" t="s">
        <v>307</v>
      </c>
      <c r="V270" s="32" t="s">
        <v>306</v>
      </c>
      <c r="W270" s="29" t="s">
        <v>444</v>
      </c>
      <c r="X270" s="27" t="s">
        <v>799</v>
      </c>
      <c r="Y270" s="43" t="s">
        <v>25</v>
      </c>
      <c r="Z270" s="72" t="s">
        <v>25</v>
      </c>
      <c r="AA270" s="74">
        <v>0.0009</v>
      </c>
      <c r="AB270" s="22"/>
      <c r="AC270" s="58"/>
      <c r="AD270" s="58"/>
      <c r="AE270" s="58"/>
      <c r="AF270" s="58"/>
      <c r="AG270" s="70"/>
      <c r="AH270" s="70"/>
      <c r="AI270" s="84"/>
      <c r="AJ270" s="27">
        <v>2</v>
      </c>
      <c r="AK270" s="22">
        <v>2</v>
      </c>
      <c r="AL270" s="22">
        <v>2</v>
      </c>
      <c r="AM270" s="22">
        <v>0</v>
      </c>
      <c r="AN270" s="22">
        <v>0</v>
      </c>
      <c r="AO270" s="22">
        <v>0</v>
      </c>
      <c r="AP270" s="22">
        <v>0</v>
      </c>
      <c r="AQ270" s="22">
        <v>0</v>
      </c>
      <c r="AR270" s="78">
        <v>0</v>
      </c>
      <c r="AS270" s="22">
        <v>2</v>
      </c>
      <c r="AT270" s="22">
        <v>2</v>
      </c>
      <c r="AU270" s="22">
        <v>2</v>
      </c>
      <c r="AV270" s="22">
        <v>0</v>
      </c>
      <c r="AW270" s="22">
        <v>0</v>
      </c>
      <c r="AX270" s="78">
        <v>0</v>
      </c>
      <c r="AY270" s="22">
        <v>2</v>
      </c>
      <c r="AZ270" s="22">
        <v>2</v>
      </c>
      <c r="BA270" s="22">
        <v>2</v>
      </c>
      <c r="BB270" s="27">
        <v>2</v>
      </c>
    </row>
    <row r="271" ht="39.95" customHeight="1" spans="1:54">
      <c r="A271" s="33">
        <v>256</v>
      </c>
      <c r="B271" s="23"/>
      <c r="C271" s="27">
        <v>1</v>
      </c>
      <c r="D271" s="27"/>
      <c r="E271" s="29"/>
      <c r="F271" s="29"/>
      <c r="G271" s="27"/>
      <c r="H271" s="27"/>
      <c r="I271" s="27"/>
      <c r="J271" s="22"/>
      <c r="K271" s="22"/>
      <c r="L271" s="53" t="s">
        <v>640</v>
      </c>
      <c r="M271" s="43" t="s">
        <v>641</v>
      </c>
      <c r="N271" s="52" t="s">
        <v>800</v>
      </c>
      <c r="O271" s="98"/>
      <c r="P271" s="23" t="s">
        <v>305</v>
      </c>
      <c r="Q271" s="62"/>
      <c r="R271" s="32" t="s">
        <v>73</v>
      </c>
      <c r="S271" s="53" t="s">
        <v>327</v>
      </c>
      <c r="T271" s="32" t="s">
        <v>25</v>
      </c>
      <c r="U271" s="32" t="s">
        <v>307</v>
      </c>
      <c r="V271" s="32" t="s">
        <v>306</v>
      </c>
      <c r="W271" s="29" t="s">
        <v>444</v>
      </c>
      <c r="X271" s="53" t="s">
        <v>25</v>
      </c>
      <c r="Y271" s="72" t="s">
        <v>25</v>
      </c>
      <c r="Z271" s="72" t="s">
        <v>25</v>
      </c>
      <c r="AA271" s="74">
        <v>0.006</v>
      </c>
      <c r="AB271" s="32" t="s">
        <v>25</v>
      </c>
      <c r="AC271" s="22"/>
      <c r="AD271" s="22"/>
      <c r="AE271" s="22"/>
      <c r="AF271" s="22"/>
      <c r="AG271" s="70"/>
      <c r="AH271" s="70"/>
      <c r="AI271" s="84"/>
      <c r="AJ271" s="22">
        <v>4</v>
      </c>
      <c r="AK271" s="22">
        <v>4</v>
      </c>
      <c r="AL271" s="22">
        <v>4</v>
      </c>
      <c r="AM271" s="22">
        <v>4</v>
      </c>
      <c r="AN271" s="22">
        <v>4</v>
      </c>
      <c r="AO271" s="22">
        <v>4</v>
      </c>
      <c r="AP271" s="22">
        <v>4</v>
      </c>
      <c r="AQ271" s="22">
        <v>4</v>
      </c>
      <c r="AR271" s="78">
        <v>4</v>
      </c>
      <c r="AS271" s="22">
        <v>4</v>
      </c>
      <c r="AT271" s="22">
        <v>4</v>
      </c>
      <c r="AU271" s="78">
        <v>4</v>
      </c>
      <c r="AV271" s="22">
        <v>4</v>
      </c>
      <c r="AW271" s="22">
        <v>4</v>
      </c>
      <c r="AX271" s="78">
        <v>4</v>
      </c>
      <c r="AY271" s="22">
        <v>4</v>
      </c>
      <c r="AZ271" s="22">
        <v>4</v>
      </c>
      <c r="BA271" s="78">
        <v>4</v>
      </c>
      <c r="BB271" s="22">
        <v>4</v>
      </c>
    </row>
    <row r="272" s="4" customFormat="1" ht="39.95" customHeight="1" spans="1:54">
      <c r="A272" s="33">
        <v>257</v>
      </c>
      <c r="B272" s="23"/>
      <c r="C272" s="27">
        <v>1</v>
      </c>
      <c r="D272" s="27"/>
      <c r="E272" s="29"/>
      <c r="F272" s="29"/>
      <c r="G272" s="27"/>
      <c r="H272" s="27"/>
      <c r="I272" s="27"/>
      <c r="J272" s="22"/>
      <c r="K272" s="22"/>
      <c r="L272" s="53" t="s">
        <v>801</v>
      </c>
      <c r="M272" s="43" t="s">
        <v>802</v>
      </c>
      <c r="N272" s="47" t="s">
        <v>803</v>
      </c>
      <c r="O272" s="98"/>
      <c r="P272" s="23" t="s">
        <v>305</v>
      </c>
      <c r="Q272" s="53" t="s">
        <v>25</v>
      </c>
      <c r="R272" s="32" t="s">
        <v>73</v>
      </c>
      <c r="S272" s="53" t="s">
        <v>327</v>
      </c>
      <c r="T272" s="32" t="s">
        <v>25</v>
      </c>
      <c r="U272" s="32" t="s">
        <v>307</v>
      </c>
      <c r="V272" s="32" t="s">
        <v>306</v>
      </c>
      <c r="W272" s="29" t="s">
        <v>444</v>
      </c>
      <c r="X272" s="53" t="s">
        <v>804</v>
      </c>
      <c r="Y272" s="72" t="s">
        <v>25</v>
      </c>
      <c r="Z272" s="72" t="s">
        <v>25</v>
      </c>
      <c r="AA272" s="74">
        <v>0.001</v>
      </c>
      <c r="AB272" s="32" t="s">
        <v>25</v>
      </c>
      <c r="AC272" s="22"/>
      <c r="AD272" s="22"/>
      <c r="AE272" s="22"/>
      <c r="AF272" s="22"/>
      <c r="AG272" s="70"/>
      <c r="AH272" s="70"/>
      <c r="AI272" s="90"/>
      <c r="AJ272" s="22">
        <v>1</v>
      </c>
      <c r="AK272" s="29">
        <v>1</v>
      </c>
      <c r="AL272" s="29">
        <v>3</v>
      </c>
      <c r="AM272" s="29">
        <v>1</v>
      </c>
      <c r="AN272" s="29">
        <v>3</v>
      </c>
      <c r="AO272" s="29">
        <v>1</v>
      </c>
      <c r="AP272" s="29">
        <v>1</v>
      </c>
      <c r="AQ272" s="29">
        <v>1</v>
      </c>
      <c r="AR272" s="93">
        <v>3</v>
      </c>
      <c r="AS272" s="29">
        <v>1</v>
      </c>
      <c r="AT272" s="29">
        <v>1</v>
      </c>
      <c r="AU272" s="93">
        <v>3</v>
      </c>
      <c r="AV272" s="29">
        <v>1</v>
      </c>
      <c r="AW272" s="29">
        <v>1</v>
      </c>
      <c r="AX272" s="93">
        <v>3</v>
      </c>
      <c r="AY272" s="29">
        <v>1</v>
      </c>
      <c r="AZ272" s="29">
        <v>1</v>
      </c>
      <c r="BA272" s="93">
        <v>3</v>
      </c>
      <c r="BB272" s="22">
        <v>1</v>
      </c>
    </row>
    <row r="273" ht="39.95" customHeight="1" spans="1:54">
      <c r="A273" s="33">
        <v>258</v>
      </c>
      <c r="B273" s="23"/>
      <c r="C273" s="27">
        <v>1</v>
      </c>
      <c r="D273" s="27"/>
      <c r="E273" s="27"/>
      <c r="F273" s="27"/>
      <c r="G273" s="27"/>
      <c r="H273" s="27"/>
      <c r="I273" s="27"/>
      <c r="J273" s="22"/>
      <c r="K273" s="22"/>
      <c r="L273" s="53" t="s">
        <v>805</v>
      </c>
      <c r="M273" s="43" t="s">
        <v>806</v>
      </c>
      <c r="N273" s="99" t="s">
        <v>477</v>
      </c>
      <c r="O273" s="98"/>
      <c r="P273" s="23" t="s">
        <v>305</v>
      </c>
      <c r="Q273" s="53" t="s">
        <v>25</v>
      </c>
      <c r="R273" s="53" t="s">
        <v>25</v>
      </c>
      <c r="S273" s="53" t="s">
        <v>327</v>
      </c>
      <c r="T273" s="32" t="s">
        <v>25</v>
      </c>
      <c r="U273" s="32" t="s">
        <v>307</v>
      </c>
      <c r="V273" s="32" t="s">
        <v>306</v>
      </c>
      <c r="W273" s="317" t="s">
        <v>807</v>
      </c>
      <c r="X273" s="306" t="s">
        <v>25</v>
      </c>
      <c r="Y273" s="72" t="s">
        <v>25</v>
      </c>
      <c r="Z273" s="72" t="s">
        <v>25</v>
      </c>
      <c r="AA273" s="74">
        <v>0.01</v>
      </c>
      <c r="AB273" s="32" t="s">
        <v>25</v>
      </c>
      <c r="AC273" s="58"/>
      <c r="AD273" s="58"/>
      <c r="AE273" s="58"/>
      <c r="AF273" s="58"/>
      <c r="AG273" s="70"/>
      <c r="AH273" s="70"/>
      <c r="AI273" s="84"/>
      <c r="AJ273" s="27">
        <v>1</v>
      </c>
      <c r="AK273" s="22">
        <v>1</v>
      </c>
      <c r="AL273" s="22">
        <v>1</v>
      </c>
      <c r="AM273" s="22">
        <v>1</v>
      </c>
      <c r="AN273" s="22">
        <v>1</v>
      </c>
      <c r="AO273" s="22">
        <v>1</v>
      </c>
      <c r="AP273" s="22">
        <v>1</v>
      </c>
      <c r="AQ273" s="22">
        <v>1</v>
      </c>
      <c r="AR273" s="78">
        <v>1</v>
      </c>
      <c r="AS273" s="22">
        <v>1</v>
      </c>
      <c r="AT273" s="22">
        <v>1</v>
      </c>
      <c r="AU273" s="78">
        <v>1</v>
      </c>
      <c r="AV273" s="22">
        <v>1</v>
      </c>
      <c r="AW273" s="22">
        <v>1</v>
      </c>
      <c r="AX273" s="78">
        <v>1</v>
      </c>
      <c r="AY273" s="22">
        <v>1</v>
      </c>
      <c r="AZ273" s="22">
        <v>1</v>
      </c>
      <c r="BA273" s="78">
        <v>1</v>
      </c>
      <c r="BB273" s="27">
        <v>1</v>
      </c>
    </row>
    <row r="274" ht="39.95" customHeight="1" spans="1:54">
      <c r="A274" s="33">
        <v>259</v>
      </c>
      <c r="B274" s="23"/>
      <c r="C274" s="27">
        <v>1</v>
      </c>
      <c r="D274" s="27"/>
      <c r="E274" s="27"/>
      <c r="F274" s="27"/>
      <c r="G274" s="27"/>
      <c r="H274" s="27"/>
      <c r="I274" s="27"/>
      <c r="J274" s="22"/>
      <c r="K274" s="22"/>
      <c r="L274" s="53" t="s">
        <v>808</v>
      </c>
      <c r="M274" s="43" t="s">
        <v>809</v>
      </c>
      <c r="N274" s="99" t="s">
        <v>477</v>
      </c>
      <c r="O274" s="98"/>
      <c r="P274" s="23" t="s">
        <v>305</v>
      </c>
      <c r="Q274" s="53" t="s">
        <v>25</v>
      </c>
      <c r="R274" s="53" t="s">
        <v>25</v>
      </c>
      <c r="S274" s="53" t="s">
        <v>327</v>
      </c>
      <c r="T274" s="32" t="s">
        <v>25</v>
      </c>
      <c r="U274" s="32" t="s">
        <v>307</v>
      </c>
      <c r="V274" s="32" t="s">
        <v>306</v>
      </c>
      <c r="W274" s="317" t="s">
        <v>807</v>
      </c>
      <c r="X274" s="306" t="s">
        <v>25</v>
      </c>
      <c r="Y274" s="72" t="s">
        <v>25</v>
      </c>
      <c r="Z274" s="72" t="s">
        <v>25</v>
      </c>
      <c r="AA274" s="74">
        <v>0.02</v>
      </c>
      <c r="AB274" s="32" t="s">
        <v>25</v>
      </c>
      <c r="AC274" s="58"/>
      <c r="AD274" s="58"/>
      <c r="AE274" s="58"/>
      <c r="AF274" s="58"/>
      <c r="AG274" s="70"/>
      <c r="AH274" s="70"/>
      <c r="AI274" s="84"/>
      <c r="AJ274" s="27">
        <v>1</v>
      </c>
      <c r="AK274" s="22">
        <v>1</v>
      </c>
      <c r="AL274" s="22">
        <v>1</v>
      </c>
      <c r="AM274" s="22">
        <v>1</v>
      </c>
      <c r="AN274" s="22">
        <v>1</v>
      </c>
      <c r="AO274" s="22">
        <v>1</v>
      </c>
      <c r="AP274" s="22">
        <v>1</v>
      </c>
      <c r="AQ274" s="22">
        <v>1</v>
      </c>
      <c r="AR274" s="78">
        <v>1</v>
      </c>
      <c r="AS274" s="22">
        <v>1</v>
      </c>
      <c r="AT274" s="22">
        <v>1</v>
      </c>
      <c r="AU274" s="78">
        <v>1</v>
      </c>
      <c r="AV274" s="22">
        <v>1</v>
      </c>
      <c r="AW274" s="22">
        <v>1</v>
      </c>
      <c r="AX274" s="78">
        <v>1</v>
      </c>
      <c r="AY274" s="22">
        <v>1</v>
      </c>
      <c r="AZ274" s="22">
        <v>1</v>
      </c>
      <c r="BA274" s="78">
        <v>1</v>
      </c>
      <c r="BB274" s="27">
        <v>1</v>
      </c>
    </row>
    <row r="275" ht="39.95" customHeight="1" spans="1:54">
      <c r="A275" s="33">
        <v>260</v>
      </c>
      <c r="B275" s="23"/>
      <c r="C275" s="27">
        <v>1</v>
      </c>
      <c r="D275" s="27"/>
      <c r="E275" s="27"/>
      <c r="F275" s="27"/>
      <c r="G275" s="27"/>
      <c r="H275" s="27"/>
      <c r="I275" s="27"/>
      <c r="J275" s="22"/>
      <c r="K275" s="22"/>
      <c r="L275" s="53" t="s">
        <v>810</v>
      </c>
      <c r="M275" s="43" t="s">
        <v>811</v>
      </c>
      <c r="N275" s="99" t="s">
        <v>247</v>
      </c>
      <c r="O275" s="98"/>
      <c r="P275" s="23" t="s">
        <v>305</v>
      </c>
      <c r="Q275" s="53" t="s">
        <v>25</v>
      </c>
      <c r="R275" s="53" t="s">
        <v>25</v>
      </c>
      <c r="S275" s="53" t="s">
        <v>327</v>
      </c>
      <c r="T275" s="32" t="s">
        <v>25</v>
      </c>
      <c r="U275" s="32" t="s">
        <v>307</v>
      </c>
      <c r="V275" s="32" t="s">
        <v>306</v>
      </c>
      <c r="W275" s="317" t="s">
        <v>807</v>
      </c>
      <c r="X275" s="306" t="s">
        <v>25</v>
      </c>
      <c r="Y275" s="72" t="s">
        <v>25</v>
      </c>
      <c r="Z275" s="72" t="s">
        <v>25</v>
      </c>
      <c r="AA275" s="74">
        <v>0.02</v>
      </c>
      <c r="AB275" s="32" t="s">
        <v>25</v>
      </c>
      <c r="AC275" s="58"/>
      <c r="AD275" s="58"/>
      <c r="AE275" s="58"/>
      <c r="AF275" s="58"/>
      <c r="AG275" s="70"/>
      <c r="AH275" s="70"/>
      <c r="AI275" s="84"/>
      <c r="AJ275" s="27">
        <v>1</v>
      </c>
      <c r="AK275" s="22">
        <v>1</v>
      </c>
      <c r="AL275" s="22">
        <v>1</v>
      </c>
      <c r="AM275" s="22">
        <v>0</v>
      </c>
      <c r="AN275" s="22">
        <v>0</v>
      </c>
      <c r="AO275" s="22">
        <v>0</v>
      </c>
      <c r="AP275" s="22">
        <v>0</v>
      </c>
      <c r="AQ275" s="22">
        <v>0</v>
      </c>
      <c r="AR275" s="78">
        <v>0</v>
      </c>
      <c r="AS275" s="22">
        <v>0</v>
      </c>
      <c r="AT275" s="22">
        <v>0</v>
      </c>
      <c r="AU275" s="78">
        <v>0</v>
      </c>
      <c r="AV275" s="22">
        <v>0</v>
      </c>
      <c r="AW275" s="22">
        <v>0</v>
      </c>
      <c r="AX275" s="78">
        <v>0</v>
      </c>
      <c r="AY275" s="22">
        <v>0</v>
      </c>
      <c r="AZ275" s="22">
        <v>0</v>
      </c>
      <c r="BA275" s="78">
        <v>0</v>
      </c>
      <c r="BB275" s="27">
        <v>1</v>
      </c>
    </row>
    <row r="276" ht="39.95" hidden="1" customHeight="1" spans="1:41">
      <c r="A276" s="33">
        <v>174</v>
      </c>
      <c r="B276" s="23"/>
      <c r="C276" s="27">
        <v>1</v>
      </c>
      <c r="D276" s="27"/>
      <c r="E276" s="27"/>
      <c r="F276" s="27"/>
      <c r="G276" s="27"/>
      <c r="H276" s="27"/>
      <c r="I276" s="27"/>
      <c r="J276" s="22"/>
      <c r="K276" s="22"/>
      <c r="L276" s="53" t="s">
        <v>812</v>
      </c>
      <c r="M276" s="43" t="s">
        <v>813</v>
      </c>
      <c r="N276" s="339" t="s">
        <v>814</v>
      </c>
      <c r="O276" s="98"/>
      <c r="P276" s="53" t="s">
        <v>25</v>
      </c>
      <c r="Q276" s="53" t="s">
        <v>25</v>
      </c>
      <c r="R276" s="53" t="s">
        <v>25</v>
      </c>
      <c r="S276" s="53" t="s">
        <v>25</v>
      </c>
      <c r="T276" s="32" t="s">
        <v>25</v>
      </c>
      <c r="U276" s="32" t="s">
        <v>306</v>
      </c>
      <c r="V276" s="32" t="s">
        <v>307</v>
      </c>
      <c r="W276" s="53" t="s">
        <v>25</v>
      </c>
      <c r="X276" s="53" t="s">
        <v>25</v>
      </c>
      <c r="Y276" s="72" t="s">
        <v>25</v>
      </c>
      <c r="Z276" s="72" t="s">
        <v>25</v>
      </c>
      <c r="AA276" s="74">
        <v>0.0002</v>
      </c>
      <c r="AB276" s="32" t="s">
        <v>25</v>
      </c>
      <c r="AC276" s="53" t="s">
        <v>25</v>
      </c>
      <c r="AD276" s="53" t="s">
        <v>25</v>
      </c>
      <c r="AE276" s="53" t="s">
        <v>25</v>
      </c>
      <c r="AF276" s="53" t="s">
        <v>25</v>
      </c>
      <c r="AG276" s="53" t="s">
        <v>25</v>
      </c>
      <c r="AH276" s="53" t="s">
        <v>25</v>
      </c>
      <c r="AI276" s="53"/>
      <c r="AJ276" s="53" t="s">
        <v>815</v>
      </c>
      <c r="AK276" s="22">
        <v>1</v>
      </c>
      <c r="AL276" s="22">
        <v>1</v>
      </c>
      <c r="AM276" s="22">
        <v>1</v>
      </c>
      <c r="AN276" s="22">
        <v>1</v>
      </c>
      <c r="AO276" s="22">
        <v>1</v>
      </c>
    </row>
    <row r="277" spans="18:25">
      <c r="R277" s="10"/>
      <c r="T277" s="10"/>
      <c r="U277" s="10"/>
      <c r="V277" s="10"/>
      <c r="W277" s="10"/>
      <c r="X277" s="10"/>
      <c r="Y277" s="124"/>
    </row>
    <row r="278" spans="18:25">
      <c r="R278" s="10"/>
      <c r="T278" s="10"/>
      <c r="U278" s="10"/>
      <c r="V278" s="10"/>
      <c r="W278" s="10"/>
      <c r="X278" s="10"/>
      <c r="Y278" s="124"/>
    </row>
    <row r="279" spans="18:25">
      <c r="R279" s="10"/>
      <c r="T279" s="10"/>
      <c r="U279" s="10"/>
      <c r="V279" s="10"/>
      <c r="W279" s="10"/>
      <c r="X279" s="10"/>
      <c r="Y279" s="124"/>
    </row>
    <row r="280" spans="18:25">
      <c r="R280" s="10"/>
      <c r="T280" s="10"/>
      <c r="U280" s="10"/>
      <c r="V280" s="10"/>
      <c r="W280" s="10"/>
      <c r="X280" s="10"/>
      <c r="Y280" s="124"/>
    </row>
    <row r="281" spans="18:25">
      <c r="R281" s="10"/>
      <c r="T281" s="10"/>
      <c r="U281" s="10"/>
      <c r="V281" s="10"/>
      <c r="W281" s="10"/>
      <c r="X281" s="10"/>
      <c r="Y281" s="124"/>
    </row>
    <row r="282" spans="18:25">
      <c r="R282" s="10"/>
      <c r="T282" s="10"/>
      <c r="U282" s="10"/>
      <c r="V282" s="10"/>
      <c r="W282" s="10"/>
      <c r="X282" s="10"/>
      <c r="Y282" s="124"/>
    </row>
    <row r="283" spans="18:25">
      <c r="R283" s="10"/>
      <c r="T283" s="10"/>
      <c r="U283" s="10"/>
      <c r="V283" s="10"/>
      <c r="W283" s="10"/>
      <c r="X283" s="10"/>
      <c r="Y283" s="124"/>
    </row>
    <row r="284" spans="18:25">
      <c r="R284" s="10"/>
      <c r="T284" s="10"/>
      <c r="U284" s="10"/>
      <c r="V284" s="10"/>
      <c r="W284" s="10"/>
      <c r="X284" s="10"/>
      <c r="Y284" s="124"/>
    </row>
    <row r="285" spans="18:25">
      <c r="R285" s="10"/>
      <c r="T285" s="10"/>
      <c r="U285" s="10"/>
      <c r="V285" s="10"/>
      <c r="W285" s="10"/>
      <c r="X285" s="10"/>
      <c r="Y285" s="124"/>
    </row>
    <row r="286" spans="18:25">
      <c r="R286" s="10"/>
      <c r="T286" s="10"/>
      <c r="U286" s="10"/>
      <c r="V286" s="10"/>
      <c r="W286" s="10"/>
      <c r="X286" s="10"/>
      <c r="Y286" s="124"/>
    </row>
    <row r="287" spans="18:25">
      <c r="R287" s="10"/>
      <c r="T287" s="10"/>
      <c r="U287" s="10"/>
      <c r="V287" s="10"/>
      <c r="W287" s="10"/>
      <c r="X287" s="10"/>
      <c r="Y287" s="124"/>
    </row>
    <row r="288" spans="18:25">
      <c r="R288" s="10"/>
      <c r="T288" s="10"/>
      <c r="U288" s="10"/>
      <c r="V288" s="10"/>
      <c r="W288" s="10"/>
      <c r="X288" s="10"/>
      <c r="Y288" s="124"/>
    </row>
    <row r="289" spans="18:25">
      <c r="R289" s="10"/>
      <c r="T289" s="10"/>
      <c r="U289" s="10"/>
      <c r="V289" s="10"/>
      <c r="W289" s="10"/>
      <c r="X289" s="10"/>
      <c r="Y289" s="124"/>
    </row>
    <row r="290" spans="18:25">
      <c r="R290" s="10"/>
      <c r="T290" s="10"/>
      <c r="U290" s="10"/>
      <c r="V290" s="10"/>
      <c r="W290" s="10"/>
      <c r="X290" s="10"/>
      <c r="Y290" s="124"/>
    </row>
    <row r="291" spans="18:25">
      <c r="R291" s="10"/>
      <c r="T291" s="10"/>
      <c r="U291" s="10"/>
      <c r="V291" s="10"/>
      <c r="W291" s="10"/>
      <c r="X291" s="10"/>
      <c r="Y291" s="124"/>
    </row>
    <row r="292" spans="18:25">
      <c r="R292" s="10"/>
      <c r="T292" s="10"/>
      <c r="U292" s="10"/>
      <c r="V292" s="10"/>
      <c r="W292" s="10"/>
      <c r="X292" s="10"/>
      <c r="Y292" s="124"/>
    </row>
    <row r="293" spans="18:25">
      <c r="R293" s="10"/>
      <c r="T293" s="10"/>
      <c r="U293" s="10"/>
      <c r="V293" s="10"/>
      <c r="W293" s="10"/>
      <c r="X293" s="10"/>
      <c r="Y293" s="124"/>
    </row>
    <row r="294" spans="18:25">
      <c r="R294" s="10"/>
      <c r="T294" s="10"/>
      <c r="U294" s="10"/>
      <c r="V294" s="10"/>
      <c r="W294" s="10"/>
      <c r="X294" s="10"/>
      <c r="Y294" s="124"/>
    </row>
    <row r="295" spans="18:25">
      <c r="R295" s="10"/>
      <c r="T295" s="10"/>
      <c r="U295" s="10"/>
      <c r="V295" s="10"/>
      <c r="W295" s="10"/>
      <c r="X295" s="10"/>
      <c r="Y295" s="124"/>
    </row>
    <row r="296" spans="18:25">
      <c r="R296" s="10"/>
      <c r="T296" s="10"/>
      <c r="U296" s="10"/>
      <c r="V296" s="10"/>
      <c r="W296" s="10"/>
      <c r="X296" s="10"/>
      <c r="Y296" s="124"/>
    </row>
    <row r="297" spans="18:25">
      <c r="R297" s="10"/>
      <c r="T297" s="10"/>
      <c r="U297" s="10"/>
      <c r="V297" s="10"/>
      <c r="W297" s="10"/>
      <c r="X297" s="10"/>
      <c r="Y297" s="124"/>
    </row>
    <row r="298" spans="18:25">
      <c r="R298" s="10"/>
      <c r="T298" s="10"/>
      <c r="U298" s="10"/>
      <c r="V298" s="10"/>
      <c r="W298" s="10"/>
      <c r="X298" s="10"/>
      <c r="Y298" s="124"/>
    </row>
    <row r="299" spans="18:25">
      <c r="R299" s="10"/>
      <c r="T299" s="10"/>
      <c r="U299" s="10"/>
      <c r="V299" s="10"/>
      <c r="W299" s="10"/>
      <c r="X299" s="10"/>
      <c r="Y299" s="124"/>
    </row>
    <row r="300" spans="18:25">
      <c r="R300" s="10"/>
      <c r="T300" s="10"/>
      <c r="U300" s="10"/>
      <c r="V300" s="10"/>
      <c r="W300" s="10"/>
      <c r="X300" s="10"/>
      <c r="Y300" s="124"/>
    </row>
    <row r="301" spans="18:25">
      <c r="R301" s="10"/>
      <c r="T301" s="10"/>
      <c r="U301" s="10"/>
      <c r="V301" s="10"/>
      <c r="W301" s="10"/>
      <c r="X301" s="10"/>
      <c r="Y301" s="124"/>
    </row>
    <row r="302" spans="18:25">
      <c r="R302" s="10"/>
      <c r="T302" s="10"/>
      <c r="U302" s="10"/>
      <c r="V302" s="10"/>
      <c r="W302" s="10"/>
      <c r="X302" s="10"/>
      <c r="Y302" s="124"/>
    </row>
    <row r="303" spans="18:25">
      <c r="R303" s="10"/>
      <c r="T303" s="10"/>
      <c r="U303" s="10"/>
      <c r="V303" s="10"/>
      <c r="W303" s="10"/>
      <c r="X303" s="10"/>
      <c r="Y303" s="124"/>
    </row>
    <row r="304" spans="18:25">
      <c r="R304" s="10"/>
      <c r="T304" s="10"/>
      <c r="U304" s="10"/>
      <c r="V304" s="10"/>
      <c r="W304" s="10"/>
      <c r="X304" s="10"/>
      <c r="Y304" s="124"/>
    </row>
    <row r="305" spans="18:25">
      <c r="R305" s="10"/>
      <c r="T305" s="10"/>
      <c r="U305" s="10"/>
      <c r="V305" s="10"/>
      <c r="W305" s="10"/>
      <c r="X305" s="10"/>
      <c r="Y305" s="124"/>
    </row>
    <row r="306" spans="18:25">
      <c r="R306" s="10"/>
      <c r="T306" s="10"/>
      <c r="U306" s="10"/>
      <c r="V306" s="10"/>
      <c r="W306" s="10"/>
      <c r="X306" s="10"/>
      <c r="Y306" s="124"/>
    </row>
    <row r="307" spans="18:25">
      <c r="R307" s="10"/>
      <c r="T307" s="10"/>
      <c r="U307" s="10"/>
      <c r="V307" s="10"/>
      <c r="W307" s="10"/>
      <c r="X307" s="10"/>
      <c r="Y307" s="124"/>
    </row>
    <row r="308" spans="18:25">
      <c r="R308" s="10"/>
      <c r="T308" s="10"/>
      <c r="U308" s="10"/>
      <c r="V308" s="10"/>
      <c r="W308" s="10"/>
      <c r="X308" s="10"/>
      <c r="Y308" s="124"/>
    </row>
    <row r="309" spans="18:25">
      <c r="R309" s="10"/>
      <c r="T309" s="10"/>
      <c r="U309" s="10"/>
      <c r="V309" s="10"/>
      <c r="W309" s="10"/>
      <c r="X309" s="10"/>
      <c r="Y309" s="124"/>
    </row>
    <row r="310" spans="18:25">
      <c r="R310" s="10"/>
      <c r="T310" s="10"/>
      <c r="U310" s="10"/>
      <c r="V310" s="10"/>
      <c r="W310" s="10"/>
      <c r="X310" s="10"/>
      <c r="Y310" s="124"/>
    </row>
    <row r="311" spans="18:25">
      <c r="R311" s="10"/>
      <c r="T311" s="10"/>
      <c r="U311" s="10"/>
      <c r="V311" s="10"/>
      <c r="W311" s="10"/>
      <c r="X311" s="10"/>
      <c r="Y311" s="124"/>
    </row>
    <row r="312" spans="18:25">
      <c r="R312" s="10"/>
      <c r="T312" s="10"/>
      <c r="U312" s="10"/>
      <c r="V312" s="10"/>
      <c r="W312" s="10"/>
      <c r="X312" s="10"/>
      <c r="Y312" s="124"/>
    </row>
    <row r="313" spans="18:25">
      <c r="R313" s="10"/>
      <c r="T313" s="10"/>
      <c r="U313" s="10"/>
      <c r="V313" s="10"/>
      <c r="W313" s="10"/>
      <c r="X313" s="10"/>
      <c r="Y313" s="124"/>
    </row>
    <row r="314" spans="18:25">
      <c r="R314" s="10"/>
      <c r="T314" s="10"/>
      <c r="U314" s="10"/>
      <c r="V314" s="10"/>
      <c r="W314" s="10"/>
      <c r="X314" s="10"/>
      <c r="Y314" s="124"/>
    </row>
    <row r="315" spans="18:25">
      <c r="R315" s="10"/>
      <c r="T315" s="10"/>
      <c r="U315" s="10"/>
      <c r="V315" s="10"/>
      <c r="W315" s="10"/>
      <c r="X315" s="10"/>
      <c r="Y315" s="124"/>
    </row>
    <row r="316" spans="18:25">
      <c r="R316" s="10"/>
      <c r="T316" s="10"/>
      <c r="U316" s="10"/>
      <c r="V316" s="10"/>
      <c r="W316" s="10"/>
      <c r="X316" s="10"/>
      <c r="Y316" s="124"/>
    </row>
    <row r="317" spans="18:25">
      <c r="R317" s="10"/>
      <c r="T317" s="10"/>
      <c r="U317" s="10"/>
      <c r="V317" s="10"/>
      <c r="W317" s="10"/>
      <c r="X317" s="10"/>
      <c r="Y317" s="124"/>
    </row>
    <row r="318" spans="18:25">
      <c r="R318" s="10"/>
      <c r="T318" s="10"/>
      <c r="U318" s="10"/>
      <c r="V318" s="10"/>
      <c r="W318" s="10"/>
      <c r="X318" s="10"/>
      <c r="Y318" s="124"/>
    </row>
    <row r="319" spans="18:25">
      <c r="R319" s="10"/>
      <c r="T319" s="10"/>
      <c r="U319" s="10"/>
      <c r="V319" s="10"/>
      <c r="W319" s="10"/>
      <c r="X319" s="10"/>
      <c r="Y319" s="124"/>
    </row>
    <row r="320" spans="18:25">
      <c r="R320" s="10"/>
      <c r="T320" s="10"/>
      <c r="U320" s="10"/>
      <c r="V320" s="10"/>
      <c r="W320" s="10"/>
      <c r="X320" s="10"/>
      <c r="Y320" s="124"/>
    </row>
    <row r="321" spans="18:25">
      <c r="R321" s="10"/>
      <c r="T321" s="10"/>
      <c r="U321" s="10"/>
      <c r="V321" s="10"/>
      <c r="W321" s="10"/>
      <c r="X321" s="10"/>
      <c r="Y321" s="124"/>
    </row>
    <row r="322" spans="18:25">
      <c r="R322" s="10"/>
      <c r="T322" s="10"/>
      <c r="U322" s="10"/>
      <c r="V322" s="10"/>
      <c r="W322" s="10"/>
      <c r="X322" s="10"/>
      <c r="Y322" s="124"/>
    </row>
    <row r="323" spans="18:25">
      <c r="R323" s="10"/>
      <c r="T323" s="10"/>
      <c r="U323" s="10"/>
      <c r="V323" s="10"/>
      <c r="W323" s="10"/>
      <c r="X323" s="10"/>
      <c r="Y323" s="124"/>
    </row>
    <row r="324" spans="18:25">
      <c r="R324" s="10"/>
      <c r="T324" s="10"/>
      <c r="U324" s="10"/>
      <c r="V324" s="10"/>
      <c r="W324" s="10"/>
      <c r="X324" s="10"/>
      <c r="Y324" s="124"/>
    </row>
    <row r="325" spans="18:25">
      <c r="R325" s="10"/>
      <c r="T325" s="10"/>
      <c r="U325" s="10"/>
      <c r="V325" s="10"/>
      <c r="W325" s="10"/>
      <c r="X325" s="10"/>
      <c r="Y325" s="124"/>
    </row>
    <row r="326" spans="18:25">
      <c r="R326" s="10"/>
      <c r="T326" s="10"/>
      <c r="U326" s="10"/>
      <c r="V326" s="10"/>
      <c r="W326" s="10"/>
      <c r="X326" s="10"/>
      <c r="Y326" s="124"/>
    </row>
    <row r="327" spans="18:25">
      <c r="R327" s="10"/>
      <c r="T327" s="10"/>
      <c r="U327" s="10"/>
      <c r="V327" s="10"/>
      <c r="W327" s="10"/>
      <c r="X327" s="10"/>
      <c r="Y327" s="124"/>
    </row>
    <row r="328" spans="18:25">
      <c r="R328" s="10"/>
      <c r="T328" s="10"/>
      <c r="U328" s="10"/>
      <c r="V328" s="10"/>
      <c r="W328" s="10"/>
      <c r="X328" s="10"/>
      <c r="Y328" s="124"/>
    </row>
    <row r="329" spans="18:25">
      <c r="R329" s="10"/>
      <c r="T329" s="10"/>
      <c r="U329" s="10"/>
      <c r="V329" s="10"/>
      <c r="W329" s="10"/>
      <c r="X329" s="10"/>
      <c r="Y329" s="124"/>
    </row>
    <row r="330" spans="18:25">
      <c r="R330" s="10"/>
      <c r="T330" s="10"/>
      <c r="U330" s="10"/>
      <c r="V330" s="10"/>
      <c r="W330" s="10"/>
      <c r="X330" s="10"/>
      <c r="Y330" s="124"/>
    </row>
    <row r="331" spans="18:25">
      <c r="R331" s="10"/>
      <c r="T331" s="10"/>
      <c r="U331" s="10"/>
      <c r="V331" s="10"/>
      <c r="W331" s="10"/>
      <c r="X331" s="10"/>
      <c r="Y331" s="124"/>
    </row>
    <row r="332" spans="18:25">
      <c r="R332" s="10"/>
      <c r="T332" s="10"/>
      <c r="U332" s="10"/>
      <c r="V332" s="10"/>
      <c r="W332" s="10"/>
      <c r="X332" s="10"/>
      <c r="Y332" s="124"/>
    </row>
    <row r="333" spans="18:25">
      <c r="R333" s="10"/>
      <c r="T333" s="10"/>
      <c r="U333" s="10"/>
      <c r="V333" s="10"/>
      <c r="W333" s="10"/>
      <c r="X333" s="10"/>
      <c r="Y333" s="124"/>
    </row>
    <row r="334" spans="18:25">
      <c r="R334" s="10"/>
      <c r="T334" s="10"/>
      <c r="U334" s="10"/>
      <c r="V334" s="10"/>
      <c r="W334" s="10"/>
      <c r="X334" s="10"/>
      <c r="Y334" s="124"/>
    </row>
    <row r="335" spans="18:25">
      <c r="R335" s="10"/>
      <c r="T335" s="10"/>
      <c r="U335" s="10"/>
      <c r="V335" s="10"/>
      <c r="W335" s="10"/>
      <c r="X335" s="10"/>
      <c r="Y335" s="124"/>
    </row>
    <row r="336" spans="18:25">
      <c r="R336" s="10"/>
      <c r="T336" s="10"/>
      <c r="U336" s="10"/>
      <c r="V336" s="10"/>
      <c r="W336" s="10"/>
      <c r="X336" s="10"/>
      <c r="Y336" s="124"/>
    </row>
    <row r="337" spans="18:25">
      <c r="R337" s="10"/>
      <c r="T337" s="10"/>
      <c r="U337" s="10"/>
      <c r="V337" s="10"/>
      <c r="W337" s="10"/>
      <c r="X337" s="10"/>
      <c r="Y337" s="124"/>
    </row>
    <row r="338" spans="18:25">
      <c r="R338" s="10"/>
      <c r="T338" s="10"/>
      <c r="U338" s="10"/>
      <c r="V338" s="10"/>
      <c r="W338" s="10"/>
      <c r="X338" s="10"/>
      <c r="Y338" s="124"/>
    </row>
    <row r="339" spans="18:25">
      <c r="R339" s="10"/>
      <c r="T339" s="10"/>
      <c r="U339" s="10"/>
      <c r="V339" s="10"/>
      <c r="W339" s="10"/>
      <c r="X339" s="10"/>
      <c r="Y339" s="124"/>
    </row>
    <row r="340" spans="18:25">
      <c r="R340" s="10"/>
      <c r="T340" s="10"/>
      <c r="U340" s="10"/>
      <c r="V340" s="10"/>
      <c r="W340" s="10"/>
      <c r="X340" s="10"/>
      <c r="Y340" s="124"/>
    </row>
    <row r="341" spans="18:25">
      <c r="R341" s="10"/>
      <c r="T341" s="10"/>
      <c r="U341" s="10"/>
      <c r="V341" s="10"/>
      <c r="W341" s="10"/>
      <c r="X341" s="10"/>
      <c r="Y341" s="124"/>
    </row>
    <row r="342" spans="18:25">
      <c r="R342" s="10"/>
      <c r="T342" s="10"/>
      <c r="U342" s="10"/>
      <c r="V342" s="10"/>
      <c r="W342" s="10"/>
      <c r="X342" s="10"/>
      <c r="Y342" s="124"/>
    </row>
  </sheetData>
  <autoFilter xmlns:etc="http://www.wps.cn/officeDocument/2017/etCustomData" ref="A8:XFD276" etc:filterBottomFollowUsedRange="0">
    <extLst/>
  </autoFilter>
  <mergeCells count="54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BA7:BA8"/>
    <mergeCell ref="BB7:BB8"/>
    <mergeCell ref="N1:AH6"/>
    <mergeCell ref="A5:M6"/>
  </mergeCells>
  <conditionalFormatting sqref="K89">
    <cfRule type="duplicateValues" dxfId="0" priority="284"/>
  </conditionalFormatting>
  <conditionalFormatting sqref="K90">
    <cfRule type="duplicateValues" dxfId="0" priority="280"/>
  </conditionalFormatting>
  <conditionalFormatting sqref="K98">
    <cfRule type="duplicateValues" dxfId="0" priority="439"/>
  </conditionalFormatting>
  <conditionalFormatting sqref="K99">
    <cfRule type="duplicateValues" dxfId="0" priority="236"/>
  </conditionalFormatting>
  <conditionalFormatting sqref="K100">
    <cfRule type="duplicateValues" dxfId="0" priority="240"/>
  </conditionalFormatting>
  <conditionalFormatting sqref="K103">
    <cfRule type="duplicateValues" dxfId="0" priority="196"/>
  </conditionalFormatting>
  <conditionalFormatting sqref="K104">
    <cfRule type="duplicateValues" dxfId="0" priority="52"/>
  </conditionalFormatting>
  <conditionalFormatting sqref="K105">
    <cfRule type="duplicateValues" dxfId="0" priority="168"/>
  </conditionalFormatting>
  <conditionalFormatting sqref="K106">
    <cfRule type="duplicateValues" dxfId="0" priority="136"/>
  </conditionalFormatting>
  <conditionalFormatting sqref="K107">
    <cfRule type="duplicateValues" dxfId="0" priority="48"/>
  </conditionalFormatting>
  <conditionalFormatting sqref="K108">
    <cfRule type="duplicateValues" dxfId="0" priority="132"/>
  </conditionalFormatting>
  <conditionalFormatting sqref="K109">
    <cfRule type="duplicateValues" dxfId="0" priority="96"/>
  </conditionalFormatting>
  <conditionalFormatting sqref="K110">
    <cfRule type="duplicateValues" dxfId="0" priority="44"/>
  </conditionalFormatting>
  <conditionalFormatting sqref="K111">
    <cfRule type="duplicateValues" dxfId="0" priority="92"/>
  </conditionalFormatting>
  <conditionalFormatting sqref="K112">
    <cfRule type="duplicateValues" dxfId="0" priority="88"/>
  </conditionalFormatting>
  <conditionalFormatting sqref="K113">
    <cfRule type="duplicateValues" dxfId="0" priority="40"/>
  </conditionalFormatting>
  <conditionalFormatting sqref="K114">
    <cfRule type="duplicateValues" dxfId="0" priority="84"/>
  </conditionalFormatting>
  <conditionalFormatting sqref="K118">
    <cfRule type="duplicateValues" dxfId="0" priority="268"/>
  </conditionalFormatting>
  <conditionalFormatting sqref="K119">
    <cfRule type="duplicateValues" dxfId="0" priority="264"/>
  </conditionalFormatting>
  <conditionalFormatting sqref="K122">
    <cfRule type="duplicateValues" dxfId="0" priority="248"/>
  </conditionalFormatting>
  <conditionalFormatting sqref="K123">
    <cfRule type="duplicateValues" dxfId="0" priority="252"/>
  </conditionalFormatting>
  <conditionalFormatting sqref="K132">
    <cfRule type="duplicateValues" dxfId="0" priority="400"/>
  </conditionalFormatting>
  <conditionalFormatting sqref="K142">
    <cfRule type="duplicateValues" dxfId="0" priority="11"/>
    <cfRule type="duplicateValues" dxfId="0" priority="10"/>
  </conditionalFormatting>
  <conditionalFormatting sqref="K144">
    <cfRule type="duplicateValues" dxfId="0" priority="4"/>
    <cfRule type="duplicateValues" dxfId="0" priority="3"/>
  </conditionalFormatting>
  <conditionalFormatting sqref="K145">
    <cfRule type="duplicateValues" dxfId="0" priority="7"/>
    <cfRule type="duplicateValues" dxfId="0" priority="8"/>
    <cfRule type="duplicateValues" dxfId="0" priority="9"/>
  </conditionalFormatting>
  <conditionalFormatting sqref="K146">
    <cfRule type="duplicateValues" dxfId="0" priority="5"/>
    <cfRule type="duplicateValues" dxfId="0" priority="6"/>
  </conditionalFormatting>
  <conditionalFormatting sqref="K151">
    <cfRule type="duplicateValues" dxfId="0" priority="501"/>
  </conditionalFormatting>
  <conditionalFormatting sqref="K161">
    <cfRule type="duplicateValues" dxfId="0" priority="520"/>
  </conditionalFormatting>
  <conditionalFormatting sqref="K167">
    <cfRule type="duplicateValues" dxfId="0" priority="414"/>
  </conditionalFormatting>
  <conditionalFormatting sqref="K176">
    <cfRule type="duplicateValues" dxfId="0" priority="2"/>
    <cfRule type="duplicateValues" dxfId="0" priority="1"/>
  </conditionalFormatting>
  <conditionalFormatting sqref="K177">
    <cfRule type="duplicateValues" dxfId="0" priority="16"/>
    <cfRule type="duplicateValues" dxfId="0" priority="17"/>
  </conditionalFormatting>
  <conditionalFormatting sqref="K180">
    <cfRule type="duplicateValues" dxfId="0" priority="14"/>
    <cfRule type="duplicateValues" dxfId="0" priority="15"/>
  </conditionalFormatting>
  <conditionalFormatting sqref="K182">
    <cfRule type="duplicateValues" dxfId="0" priority="12"/>
    <cfRule type="duplicateValues" dxfId="0" priority="13"/>
  </conditionalFormatting>
  <conditionalFormatting sqref="K210">
    <cfRule type="duplicateValues" dxfId="0" priority="190"/>
  </conditionalFormatting>
  <conditionalFormatting sqref="K211">
    <cfRule type="duplicateValues" dxfId="0" priority="162"/>
  </conditionalFormatting>
  <conditionalFormatting sqref="K212">
    <cfRule type="duplicateValues" dxfId="0" priority="78"/>
  </conditionalFormatting>
  <conditionalFormatting sqref="K214">
    <cfRule type="duplicateValues" dxfId="0" priority="18"/>
  </conditionalFormatting>
  <conditionalFormatting sqref="K219">
    <cfRule type="duplicateValues" dxfId="0" priority="186"/>
  </conditionalFormatting>
  <conditionalFormatting sqref="K220">
    <cfRule type="duplicateValues" dxfId="0" priority="158"/>
  </conditionalFormatting>
  <conditionalFormatting sqref="K221">
    <cfRule type="duplicateValues" dxfId="0" priority="68"/>
  </conditionalFormatting>
  <conditionalFormatting sqref="K222">
    <cfRule type="duplicateValues" dxfId="0" priority="64"/>
  </conditionalFormatting>
  <conditionalFormatting sqref="K234">
    <cfRule type="duplicateValues" dxfId="0" priority="431"/>
  </conditionalFormatting>
  <conditionalFormatting sqref="K237">
    <cfRule type="duplicateValues" dxfId="0" priority="182"/>
  </conditionalFormatting>
  <conditionalFormatting sqref="K238">
    <cfRule type="duplicateValues" dxfId="0" priority="154"/>
  </conditionalFormatting>
  <conditionalFormatting sqref="K239">
    <cfRule type="duplicateValues" dxfId="0" priority="60"/>
  </conditionalFormatting>
  <conditionalFormatting sqref="K240">
    <cfRule type="duplicateValues" dxfId="0" priority="56"/>
  </conditionalFormatting>
  <conditionalFormatting sqref="K253">
    <cfRule type="duplicateValues" dxfId="0" priority="455"/>
  </conditionalFormatting>
  <conditionalFormatting sqref="K267">
    <cfRule type="duplicateValues" dxfId="0" priority="306"/>
  </conditionalFormatting>
  <conditionalFormatting sqref="K272">
    <cfRule type="duplicateValues" dxfId="0" priority="429"/>
  </conditionalFormatting>
  <conditionalFormatting sqref="K101:K102">
    <cfRule type="duplicateValues" dxfId="0" priority="232"/>
  </conditionalFormatting>
  <conditionalFormatting sqref="K156:K159">
    <cfRule type="duplicateValues" dxfId="0" priority="462"/>
  </conditionalFormatting>
  <conditionalFormatting sqref="K164:K166">
    <cfRule type="duplicateValues" dxfId="0" priority="870"/>
  </conditionalFormatting>
  <conditionalFormatting sqref="K213:K214">
    <cfRule type="duplicateValues" dxfId="0" priority="72"/>
  </conditionalFormatting>
  <conditionalFormatting sqref="K216:K218">
    <cfRule type="duplicateValues" dxfId="0" priority="433"/>
  </conditionalFormatting>
  <conditionalFormatting sqref="K235:K236">
    <cfRule type="duplicateValues" dxfId="0" priority="228"/>
  </conditionalFormatting>
  <conditionalFormatting sqref="K269:K270">
    <cfRule type="duplicateValues" dxfId="0" priority="310"/>
  </conditionalFormatting>
  <conditionalFormatting sqref="K87:K88 K91:K92">
    <cfRule type="duplicateValues" dxfId="0" priority="719"/>
  </conditionalFormatting>
  <conditionalFormatting sqref="K87:K88 K115:K117 K91:K97 K136:K141 K143 K133 K120:K121 K128:K131 K153 K147:K151 K155 K160:K166 K168:K175 K241:K256 K263:K266 K271 K273:K276 K268 K178:K179 K181 K183:K206 K223:K228">
    <cfRule type="duplicateValues" dxfId="0" priority="1028"/>
  </conditionalFormatting>
  <conditionalFormatting sqref="K136:K141 K143 K115:K117 K120:K121 K133 K93:K97 K128:K131 K147:K151 K160:K166 K153 K168:K175 K155 K241:K256 K263:K266 K268 K271 K273:K276 K178:K179 K181 K183:K206 K223:K228">
    <cfRule type="duplicateValues" dxfId="0" priority="1024"/>
  </conditionalFormatting>
  <conditionalFormatting sqref="K160 K169:K171 K162:K163">
    <cfRule type="duplicateValues" dxfId="0" priority="526"/>
  </conditionalFormatting>
  <conditionalFormatting sqref="K160 K170:K171 K162:K163">
    <cfRule type="duplicateValues" dxfId="0" priority="524"/>
  </conditionalFormatting>
  <conditionalFormatting sqref="K207:K209 K215">
    <cfRule type="duplicateValues" dxfId="0" priority="435"/>
  </conditionalFormatting>
  <conditionalFormatting sqref="K271 K273">
    <cfRule type="duplicateValues" dxfId="0" priority="849"/>
  </conditionalFormatting>
  <dataValidations count="1">
    <dataValidation type="list" allowBlank="1" showInputMessage="1" showErrorMessage="1" sqref="U9:V276">
      <formula1>"Y,N"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0" orientation="landscape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E182"/>
  <sheetViews>
    <sheetView view="pageBreakPreview" zoomScale="70" zoomScaleNormal="100" topLeftCell="A7" workbookViewId="0">
      <selection activeCell="W23" sqref="W23:AA23"/>
    </sheetView>
  </sheetViews>
  <sheetFormatPr defaultColWidth="9" defaultRowHeight="17.25"/>
  <cols>
    <col min="1" max="1" width="3.75" style="131" customWidth="1"/>
    <col min="2" max="2" width="7.625" style="131" customWidth="1"/>
    <col min="3" max="3" width="8.75" style="131" customWidth="1"/>
    <col min="4" max="4" width="9.75" style="131" customWidth="1"/>
    <col min="5" max="5" width="8.75" style="131" customWidth="1"/>
    <col min="6" max="6" width="11.375" style="131" customWidth="1"/>
    <col min="7" max="7" width="31.625" style="131" customWidth="1"/>
    <col min="8" max="8" width="4.875" style="131" customWidth="1"/>
    <col min="9" max="9" width="4.625" style="131" customWidth="1"/>
    <col min="10" max="10" width="8.5" style="131" customWidth="1"/>
    <col min="11" max="11" width="0.125" style="131" customWidth="1"/>
    <col min="12" max="12" width="30.5" style="131" customWidth="1"/>
    <col min="13" max="13" width="10.875" style="131" customWidth="1"/>
    <col min="14" max="14" width="3.5" style="131" customWidth="1"/>
    <col min="15" max="15" width="6.375" style="131" customWidth="1"/>
    <col min="16" max="16" width="5" style="131" customWidth="1"/>
    <col min="17" max="17" width="5.875" style="131" customWidth="1"/>
    <col min="18" max="19" width="7.875" style="131" customWidth="1"/>
    <col min="20" max="20" width="6.125" style="131" customWidth="1"/>
    <col min="21" max="21" width="13.125" style="131" customWidth="1"/>
    <col min="22" max="22" width="31.875" style="131" customWidth="1"/>
    <col min="23" max="23" width="4.625" style="131" customWidth="1"/>
    <col min="24" max="24" width="8" style="131" customWidth="1"/>
    <col min="25" max="25" width="11.5" style="131" customWidth="1"/>
    <col min="26" max="26" width="11.625" style="131" customWidth="1"/>
    <col min="27" max="27" width="13.125" style="131" customWidth="1"/>
    <col min="28" max="28" width="10" style="131" customWidth="1"/>
    <col min="29" max="29" width="11.25" style="131" customWidth="1"/>
    <col min="30" max="250" width="9" style="131"/>
    <col min="251" max="251" width="3.125" style="131" customWidth="1"/>
    <col min="252" max="252" width="7.625" style="131" customWidth="1"/>
    <col min="253" max="253" width="4.125" style="131" customWidth="1"/>
    <col min="254" max="254" width="17" style="131" customWidth="1"/>
    <col min="255" max="255" width="3.625" style="131" customWidth="1"/>
    <col min="256" max="256" width="9.125" style="131" customWidth="1"/>
    <col min="257" max="257" width="3.625" style="131" customWidth="1"/>
    <col min="258" max="258" width="4.625" style="131" customWidth="1"/>
    <col min="259" max="259" width="9.625" style="131" customWidth="1"/>
    <col min="260" max="260" width="10.125" style="131" customWidth="1"/>
    <col min="261" max="261" width="10.25" style="131" customWidth="1"/>
    <col min="262" max="262" width="4.625" style="131" customWidth="1"/>
    <col min="263" max="263" width="5" style="131" customWidth="1"/>
    <col min="264" max="264" width="11.125" style="131" customWidth="1"/>
    <col min="265" max="265" width="16.125" style="131" customWidth="1"/>
    <col min="266" max="266" width="4.75" style="131" customWidth="1"/>
    <col min="267" max="267" width="3.625" style="131" customWidth="1"/>
    <col min="268" max="268" width="5.125" style="131" customWidth="1"/>
    <col min="269" max="269" width="3.125" style="131" customWidth="1"/>
    <col min="270" max="270" width="4.625" style="131" customWidth="1"/>
    <col min="271" max="271" width="5" style="131" customWidth="1"/>
    <col min="272" max="273" width="9.75" style="131" customWidth="1"/>
    <col min="274" max="275" width="7.875" style="131" customWidth="1"/>
    <col min="276" max="506" width="9" style="131"/>
    <col min="507" max="507" width="3.125" style="131" customWidth="1"/>
    <col min="508" max="508" width="7.625" style="131" customWidth="1"/>
    <col min="509" max="509" width="4.125" style="131" customWidth="1"/>
    <col min="510" max="510" width="17" style="131" customWidth="1"/>
    <col min="511" max="511" width="3.625" style="131" customWidth="1"/>
    <col min="512" max="512" width="9.125" style="131" customWidth="1"/>
    <col min="513" max="513" width="3.625" style="131" customWidth="1"/>
    <col min="514" max="514" width="4.625" style="131" customWidth="1"/>
    <col min="515" max="515" width="9.625" style="131" customWidth="1"/>
    <col min="516" max="516" width="10.125" style="131" customWidth="1"/>
    <col min="517" max="517" width="10.25" style="131" customWidth="1"/>
    <col min="518" max="518" width="4.625" style="131" customWidth="1"/>
    <col min="519" max="519" width="5" style="131" customWidth="1"/>
    <col min="520" max="520" width="11.125" style="131" customWidth="1"/>
    <col min="521" max="521" width="16.125" style="131" customWidth="1"/>
    <col min="522" max="522" width="4.75" style="131" customWidth="1"/>
    <col min="523" max="523" width="3.625" style="131" customWidth="1"/>
    <col min="524" max="524" width="5.125" style="131" customWidth="1"/>
    <col min="525" max="525" width="3.125" style="131" customWidth="1"/>
    <col min="526" max="526" width="4.625" style="131" customWidth="1"/>
    <col min="527" max="527" width="5" style="131" customWidth="1"/>
    <col min="528" max="529" width="9.75" style="131" customWidth="1"/>
    <col min="530" max="531" width="7.875" style="131" customWidth="1"/>
    <col min="532" max="762" width="9" style="131"/>
    <col min="763" max="763" width="3.125" style="131" customWidth="1"/>
    <col min="764" max="764" width="7.625" style="131" customWidth="1"/>
    <col min="765" max="765" width="4.125" style="131" customWidth="1"/>
    <col min="766" max="766" width="17" style="131" customWidth="1"/>
    <col min="767" max="767" width="3.625" style="131" customWidth="1"/>
    <col min="768" max="768" width="9.125" style="131" customWidth="1"/>
    <col min="769" max="769" width="3.625" style="131" customWidth="1"/>
    <col min="770" max="770" width="4.625" style="131" customWidth="1"/>
    <col min="771" max="771" width="9.625" style="131" customWidth="1"/>
    <col min="772" max="772" width="10.125" style="131" customWidth="1"/>
    <col min="773" max="773" width="10.25" style="131" customWidth="1"/>
    <col min="774" max="774" width="4.625" style="131" customWidth="1"/>
    <col min="775" max="775" width="5" style="131" customWidth="1"/>
    <col min="776" max="776" width="11.125" style="131" customWidth="1"/>
    <col min="777" max="777" width="16.125" style="131" customWidth="1"/>
    <col min="778" max="778" width="4.75" style="131" customWidth="1"/>
    <col min="779" max="779" width="3.625" style="131" customWidth="1"/>
    <col min="780" max="780" width="5.125" style="131" customWidth="1"/>
    <col min="781" max="781" width="3.125" style="131" customWidth="1"/>
    <col min="782" max="782" width="4.625" style="131" customWidth="1"/>
    <col min="783" max="783" width="5" style="131" customWidth="1"/>
    <col min="784" max="785" width="9.75" style="131" customWidth="1"/>
    <col min="786" max="787" width="7.875" style="131" customWidth="1"/>
    <col min="788" max="1018" width="9" style="131"/>
    <col min="1019" max="1019" width="3.125" style="131" customWidth="1"/>
    <col min="1020" max="1020" width="7.625" style="131" customWidth="1"/>
    <col min="1021" max="1021" width="4.125" style="131" customWidth="1"/>
    <col min="1022" max="1022" width="17" style="131" customWidth="1"/>
    <col min="1023" max="1023" width="3.625" style="131" customWidth="1"/>
    <col min="1024" max="1024" width="9.125" style="131" customWidth="1"/>
    <col min="1025" max="1025" width="3.625" style="131" customWidth="1"/>
    <col min="1026" max="1026" width="4.625" style="131" customWidth="1"/>
    <col min="1027" max="1027" width="9.625" style="131" customWidth="1"/>
    <col min="1028" max="1028" width="10.125" style="131" customWidth="1"/>
    <col min="1029" max="1029" width="10.25" style="131" customWidth="1"/>
    <col min="1030" max="1030" width="4.625" style="131" customWidth="1"/>
    <col min="1031" max="1031" width="5" style="131" customWidth="1"/>
    <col min="1032" max="1032" width="11.125" style="131" customWidth="1"/>
    <col min="1033" max="1033" width="16.125" style="131" customWidth="1"/>
    <col min="1034" max="1034" width="4.75" style="131" customWidth="1"/>
    <col min="1035" max="1035" width="3.625" style="131" customWidth="1"/>
    <col min="1036" max="1036" width="5.125" style="131" customWidth="1"/>
    <col min="1037" max="1037" width="3.125" style="131" customWidth="1"/>
    <col min="1038" max="1038" width="4.625" style="131" customWidth="1"/>
    <col min="1039" max="1039" width="5" style="131" customWidth="1"/>
    <col min="1040" max="1041" width="9.75" style="131" customWidth="1"/>
    <col min="1042" max="1043" width="7.875" style="131" customWidth="1"/>
    <col min="1044" max="1274" width="9" style="131"/>
    <col min="1275" max="1275" width="3.125" style="131" customWidth="1"/>
    <col min="1276" max="1276" width="7.625" style="131" customWidth="1"/>
    <col min="1277" max="1277" width="4.125" style="131" customWidth="1"/>
    <col min="1278" max="1278" width="17" style="131" customWidth="1"/>
    <col min="1279" max="1279" width="3.625" style="131" customWidth="1"/>
    <col min="1280" max="1280" width="9.125" style="131" customWidth="1"/>
    <col min="1281" max="1281" width="3.625" style="131" customWidth="1"/>
    <col min="1282" max="1282" width="4.625" style="131" customWidth="1"/>
    <col min="1283" max="1283" width="9.625" style="131" customWidth="1"/>
    <col min="1284" max="1284" width="10.125" style="131" customWidth="1"/>
    <col min="1285" max="1285" width="10.25" style="131" customWidth="1"/>
    <col min="1286" max="1286" width="4.625" style="131" customWidth="1"/>
    <col min="1287" max="1287" width="5" style="131" customWidth="1"/>
    <col min="1288" max="1288" width="11.125" style="131" customWidth="1"/>
    <col min="1289" max="1289" width="16.125" style="131" customWidth="1"/>
    <col min="1290" max="1290" width="4.75" style="131" customWidth="1"/>
    <col min="1291" max="1291" width="3.625" style="131" customWidth="1"/>
    <col min="1292" max="1292" width="5.125" style="131" customWidth="1"/>
    <col min="1293" max="1293" width="3.125" style="131" customWidth="1"/>
    <col min="1294" max="1294" width="4.625" style="131" customWidth="1"/>
    <col min="1295" max="1295" width="5" style="131" customWidth="1"/>
    <col min="1296" max="1297" width="9.75" style="131" customWidth="1"/>
    <col min="1298" max="1299" width="7.875" style="131" customWidth="1"/>
    <col min="1300" max="1530" width="9" style="131"/>
    <col min="1531" max="1531" width="3.125" style="131" customWidth="1"/>
    <col min="1532" max="1532" width="7.625" style="131" customWidth="1"/>
    <col min="1533" max="1533" width="4.125" style="131" customWidth="1"/>
    <col min="1534" max="1534" width="17" style="131" customWidth="1"/>
    <col min="1535" max="1535" width="3.625" style="131" customWidth="1"/>
    <col min="1536" max="1536" width="9.125" style="131" customWidth="1"/>
    <col min="1537" max="1537" width="3.625" style="131" customWidth="1"/>
    <col min="1538" max="1538" width="4.625" style="131" customWidth="1"/>
    <col min="1539" max="1539" width="9.625" style="131" customWidth="1"/>
    <col min="1540" max="1540" width="10.125" style="131" customWidth="1"/>
    <col min="1541" max="1541" width="10.25" style="131" customWidth="1"/>
    <col min="1542" max="1542" width="4.625" style="131" customWidth="1"/>
    <col min="1543" max="1543" width="5" style="131" customWidth="1"/>
    <col min="1544" max="1544" width="11.125" style="131" customWidth="1"/>
    <col min="1545" max="1545" width="16.125" style="131" customWidth="1"/>
    <col min="1546" max="1546" width="4.75" style="131" customWidth="1"/>
    <col min="1547" max="1547" width="3.625" style="131" customWidth="1"/>
    <col min="1548" max="1548" width="5.125" style="131" customWidth="1"/>
    <col min="1549" max="1549" width="3.125" style="131" customWidth="1"/>
    <col min="1550" max="1550" width="4.625" style="131" customWidth="1"/>
    <col min="1551" max="1551" width="5" style="131" customWidth="1"/>
    <col min="1552" max="1553" width="9.75" style="131" customWidth="1"/>
    <col min="1554" max="1555" width="7.875" style="131" customWidth="1"/>
    <col min="1556" max="1786" width="9" style="131"/>
    <col min="1787" max="1787" width="3.125" style="131" customWidth="1"/>
    <col min="1788" max="1788" width="7.625" style="131" customWidth="1"/>
    <col min="1789" max="1789" width="4.125" style="131" customWidth="1"/>
    <col min="1790" max="1790" width="17" style="131" customWidth="1"/>
    <col min="1791" max="1791" width="3.625" style="131" customWidth="1"/>
    <col min="1792" max="1792" width="9.125" style="131" customWidth="1"/>
    <col min="1793" max="1793" width="3.625" style="131" customWidth="1"/>
    <col min="1794" max="1794" width="4.625" style="131" customWidth="1"/>
    <col min="1795" max="1795" width="9.625" style="131" customWidth="1"/>
    <col min="1796" max="1796" width="10.125" style="131" customWidth="1"/>
    <col min="1797" max="1797" width="10.25" style="131" customWidth="1"/>
    <col min="1798" max="1798" width="4.625" style="131" customWidth="1"/>
    <col min="1799" max="1799" width="5" style="131" customWidth="1"/>
    <col min="1800" max="1800" width="11.125" style="131" customWidth="1"/>
    <col min="1801" max="1801" width="16.125" style="131" customWidth="1"/>
    <col min="1802" max="1802" width="4.75" style="131" customWidth="1"/>
    <col min="1803" max="1803" width="3.625" style="131" customWidth="1"/>
    <col min="1804" max="1804" width="5.125" style="131" customWidth="1"/>
    <col min="1805" max="1805" width="3.125" style="131" customWidth="1"/>
    <col min="1806" max="1806" width="4.625" style="131" customWidth="1"/>
    <col min="1807" max="1807" width="5" style="131" customWidth="1"/>
    <col min="1808" max="1809" width="9.75" style="131" customWidth="1"/>
    <col min="1810" max="1811" width="7.875" style="131" customWidth="1"/>
    <col min="1812" max="2042" width="9" style="131"/>
    <col min="2043" max="2043" width="3.125" style="131" customWidth="1"/>
    <col min="2044" max="2044" width="7.625" style="131" customWidth="1"/>
    <col min="2045" max="2045" width="4.125" style="131" customWidth="1"/>
    <col min="2046" max="2046" width="17" style="131" customWidth="1"/>
    <col min="2047" max="2047" width="3.625" style="131" customWidth="1"/>
    <col min="2048" max="2048" width="9.125" style="131" customWidth="1"/>
    <col min="2049" max="2049" width="3.625" style="131" customWidth="1"/>
    <col min="2050" max="2050" width="4.625" style="131" customWidth="1"/>
    <col min="2051" max="2051" width="9.625" style="131" customWidth="1"/>
    <col min="2052" max="2052" width="10.125" style="131" customWidth="1"/>
    <col min="2053" max="2053" width="10.25" style="131" customWidth="1"/>
    <col min="2054" max="2054" width="4.625" style="131" customWidth="1"/>
    <col min="2055" max="2055" width="5" style="131" customWidth="1"/>
    <col min="2056" max="2056" width="11.125" style="131" customWidth="1"/>
    <col min="2057" max="2057" width="16.125" style="131" customWidth="1"/>
    <col min="2058" max="2058" width="4.75" style="131" customWidth="1"/>
    <col min="2059" max="2059" width="3.625" style="131" customWidth="1"/>
    <col min="2060" max="2060" width="5.125" style="131" customWidth="1"/>
    <col min="2061" max="2061" width="3.125" style="131" customWidth="1"/>
    <col min="2062" max="2062" width="4.625" style="131" customWidth="1"/>
    <col min="2063" max="2063" width="5" style="131" customWidth="1"/>
    <col min="2064" max="2065" width="9.75" style="131" customWidth="1"/>
    <col min="2066" max="2067" width="7.875" style="131" customWidth="1"/>
    <col min="2068" max="2298" width="9" style="131"/>
    <col min="2299" max="2299" width="3.125" style="131" customWidth="1"/>
    <col min="2300" max="2300" width="7.625" style="131" customWidth="1"/>
    <col min="2301" max="2301" width="4.125" style="131" customWidth="1"/>
    <col min="2302" max="2302" width="17" style="131" customWidth="1"/>
    <col min="2303" max="2303" width="3.625" style="131" customWidth="1"/>
    <col min="2304" max="2304" width="9.125" style="131" customWidth="1"/>
    <col min="2305" max="2305" width="3.625" style="131" customWidth="1"/>
    <col min="2306" max="2306" width="4.625" style="131" customWidth="1"/>
    <col min="2307" max="2307" width="9.625" style="131" customWidth="1"/>
    <col min="2308" max="2308" width="10.125" style="131" customWidth="1"/>
    <col min="2309" max="2309" width="10.25" style="131" customWidth="1"/>
    <col min="2310" max="2310" width="4.625" style="131" customWidth="1"/>
    <col min="2311" max="2311" width="5" style="131" customWidth="1"/>
    <col min="2312" max="2312" width="11.125" style="131" customWidth="1"/>
    <col min="2313" max="2313" width="16.125" style="131" customWidth="1"/>
    <col min="2314" max="2314" width="4.75" style="131" customWidth="1"/>
    <col min="2315" max="2315" width="3.625" style="131" customWidth="1"/>
    <col min="2316" max="2316" width="5.125" style="131" customWidth="1"/>
    <col min="2317" max="2317" width="3.125" style="131" customWidth="1"/>
    <col min="2318" max="2318" width="4.625" style="131" customWidth="1"/>
    <col min="2319" max="2319" width="5" style="131" customWidth="1"/>
    <col min="2320" max="2321" width="9.75" style="131" customWidth="1"/>
    <col min="2322" max="2323" width="7.875" style="131" customWidth="1"/>
    <col min="2324" max="2554" width="9" style="131"/>
    <col min="2555" max="2555" width="3.125" style="131" customWidth="1"/>
    <col min="2556" max="2556" width="7.625" style="131" customWidth="1"/>
    <col min="2557" max="2557" width="4.125" style="131" customWidth="1"/>
    <col min="2558" max="2558" width="17" style="131" customWidth="1"/>
    <col min="2559" max="2559" width="3.625" style="131" customWidth="1"/>
    <col min="2560" max="2560" width="9.125" style="131" customWidth="1"/>
    <col min="2561" max="2561" width="3.625" style="131" customWidth="1"/>
    <col min="2562" max="2562" width="4.625" style="131" customWidth="1"/>
    <col min="2563" max="2563" width="9.625" style="131" customWidth="1"/>
    <col min="2564" max="2564" width="10.125" style="131" customWidth="1"/>
    <col min="2565" max="2565" width="10.25" style="131" customWidth="1"/>
    <col min="2566" max="2566" width="4.625" style="131" customWidth="1"/>
    <col min="2567" max="2567" width="5" style="131" customWidth="1"/>
    <col min="2568" max="2568" width="11.125" style="131" customWidth="1"/>
    <col min="2569" max="2569" width="16.125" style="131" customWidth="1"/>
    <col min="2570" max="2570" width="4.75" style="131" customWidth="1"/>
    <col min="2571" max="2571" width="3.625" style="131" customWidth="1"/>
    <col min="2572" max="2572" width="5.125" style="131" customWidth="1"/>
    <col min="2573" max="2573" width="3.125" style="131" customWidth="1"/>
    <col min="2574" max="2574" width="4.625" style="131" customWidth="1"/>
    <col min="2575" max="2575" width="5" style="131" customWidth="1"/>
    <col min="2576" max="2577" width="9.75" style="131" customWidth="1"/>
    <col min="2578" max="2579" width="7.875" style="131" customWidth="1"/>
    <col min="2580" max="2810" width="9" style="131"/>
    <col min="2811" max="2811" width="3.125" style="131" customWidth="1"/>
    <col min="2812" max="2812" width="7.625" style="131" customWidth="1"/>
    <col min="2813" max="2813" width="4.125" style="131" customWidth="1"/>
    <col min="2814" max="2814" width="17" style="131" customWidth="1"/>
    <col min="2815" max="2815" width="3.625" style="131" customWidth="1"/>
    <col min="2816" max="2816" width="9.125" style="131" customWidth="1"/>
    <col min="2817" max="2817" width="3.625" style="131" customWidth="1"/>
    <col min="2818" max="2818" width="4.625" style="131" customWidth="1"/>
    <col min="2819" max="2819" width="9.625" style="131" customWidth="1"/>
    <col min="2820" max="2820" width="10.125" style="131" customWidth="1"/>
    <col min="2821" max="2821" width="10.25" style="131" customWidth="1"/>
    <col min="2822" max="2822" width="4.625" style="131" customWidth="1"/>
    <col min="2823" max="2823" width="5" style="131" customWidth="1"/>
    <col min="2824" max="2824" width="11.125" style="131" customWidth="1"/>
    <col min="2825" max="2825" width="16.125" style="131" customWidth="1"/>
    <col min="2826" max="2826" width="4.75" style="131" customWidth="1"/>
    <col min="2827" max="2827" width="3.625" style="131" customWidth="1"/>
    <col min="2828" max="2828" width="5.125" style="131" customWidth="1"/>
    <col min="2829" max="2829" width="3.125" style="131" customWidth="1"/>
    <col min="2830" max="2830" width="4.625" style="131" customWidth="1"/>
    <col min="2831" max="2831" width="5" style="131" customWidth="1"/>
    <col min="2832" max="2833" width="9.75" style="131" customWidth="1"/>
    <col min="2834" max="2835" width="7.875" style="131" customWidth="1"/>
    <col min="2836" max="3066" width="9" style="131"/>
    <col min="3067" max="3067" width="3.125" style="131" customWidth="1"/>
    <col min="3068" max="3068" width="7.625" style="131" customWidth="1"/>
    <col min="3069" max="3069" width="4.125" style="131" customWidth="1"/>
    <col min="3070" max="3070" width="17" style="131" customWidth="1"/>
    <col min="3071" max="3071" width="3.625" style="131" customWidth="1"/>
    <col min="3072" max="3072" width="9.125" style="131" customWidth="1"/>
    <col min="3073" max="3073" width="3.625" style="131" customWidth="1"/>
    <col min="3074" max="3074" width="4.625" style="131" customWidth="1"/>
    <col min="3075" max="3075" width="9.625" style="131" customWidth="1"/>
    <col min="3076" max="3076" width="10.125" style="131" customWidth="1"/>
    <col min="3077" max="3077" width="10.25" style="131" customWidth="1"/>
    <col min="3078" max="3078" width="4.625" style="131" customWidth="1"/>
    <col min="3079" max="3079" width="5" style="131" customWidth="1"/>
    <col min="3080" max="3080" width="11.125" style="131" customWidth="1"/>
    <col min="3081" max="3081" width="16.125" style="131" customWidth="1"/>
    <col min="3082" max="3082" width="4.75" style="131" customWidth="1"/>
    <col min="3083" max="3083" width="3.625" style="131" customWidth="1"/>
    <col min="3084" max="3084" width="5.125" style="131" customWidth="1"/>
    <col min="3085" max="3085" width="3.125" style="131" customWidth="1"/>
    <col min="3086" max="3086" width="4.625" style="131" customWidth="1"/>
    <col min="3087" max="3087" width="5" style="131" customWidth="1"/>
    <col min="3088" max="3089" width="9.75" style="131" customWidth="1"/>
    <col min="3090" max="3091" width="7.875" style="131" customWidth="1"/>
    <col min="3092" max="3322" width="9" style="131"/>
    <col min="3323" max="3323" width="3.125" style="131" customWidth="1"/>
    <col min="3324" max="3324" width="7.625" style="131" customWidth="1"/>
    <col min="3325" max="3325" width="4.125" style="131" customWidth="1"/>
    <col min="3326" max="3326" width="17" style="131" customWidth="1"/>
    <col min="3327" max="3327" width="3.625" style="131" customWidth="1"/>
    <col min="3328" max="3328" width="9.125" style="131" customWidth="1"/>
    <col min="3329" max="3329" width="3.625" style="131" customWidth="1"/>
    <col min="3330" max="3330" width="4.625" style="131" customWidth="1"/>
    <col min="3331" max="3331" width="9.625" style="131" customWidth="1"/>
    <col min="3332" max="3332" width="10.125" style="131" customWidth="1"/>
    <col min="3333" max="3333" width="10.25" style="131" customWidth="1"/>
    <col min="3334" max="3334" width="4.625" style="131" customWidth="1"/>
    <col min="3335" max="3335" width="5" style="131" customWidth="1"/>
    <col min="3336" max="3336" width="11.125" style="131" customWidth="1"/>
    <col min="3337" max="3337" width="16.125" style="131" customWidth="1"/>
    <col min="3338" max="3338" width="4.75" style="131" customWidth="1"/>
    <col min="3339" max="3339" width="3.625" style="131" customWidth="1"/>
    <col min="3340" max="3340" width="5.125" style="131" customWidth="1"/>
    <col min="3341" max="3341" width="3.125" style="131" customWidth="1"/>
    <col min="3342" max="3342" width="4.625" style="131" customWidth="1"/>
    <col min="3343" max="3343" width="5" style="131" customWidth="1"/>
    <col min="3344" max="3345" width="9.75" style="131" customWidth="1"/>
    <col min="3346" max="3347" width="7.875" style="131" customWidth="1"/>
    <col min="3348" max="3578" width="9" style="131"/>
    <col min="3579" max="3579" width="3.125" style="131" customWidth="1"/>
    <col min="3580" max="3580" width="7.625" style="131" customWidth="1"/>
    <col min="3581" max="3581" width="4.125" style="131" customWidth="1"/>
    <col min="3582" max="3582" width="17" style="131" customWidth="1"/>
    <col min="3583" max="3583" width="3.625" style="131" customWidth="1"/>
    <col min="3584" max="3584" width="9.125" style="131" customWidth="1"/>
    <col min="3585" max="3585" width="3.625" style="131" customWidth="1"/>
    <col min="3586" max="3586" width="4.625" style="131" customWidth="1"/>
    <col min="3587" max="3587" width="9.625" style="131" customWidth="1"/>
    <col min="3588" max="3588" width="10.125" style="131" customWidth="1"/>
    <col min="3589" max="3589" width="10.25" style="131" customWidth="1"/>
    <col min="3590" max="3590" width="4.625" style="131" customWidth="1"/>
    <col min="3591" max="3591" width="5" style="131" customWidth="1"/>
    <col min="3592" max="3592" width="11.125" style="131" customWidth="1"/>
    <col min="3593" max="3593" width="16.125" style="131" customWidth="1"/>
    <col min="3594" max="3594" width="4.75" style="131" customWidth="1"/>
    <col min="3595" max="3595" width="3.625" style="131" customWidth="1"/>
    <col min="3596" max="3596" width="5.125" style="131" customWidth="1"/>
    <col min="3597" max="3597" width="3.125" style="131" customWidth="1"/>
    <col min="3598" max="3598" width="4.625" style="131" customWidth="1"/>
    <col min="3599" max="3599" width="5" style="131" customWidth="1"/>
    <col min="3600" max="3601" width="9.75" style="131" customWidth="1"/>
    <col min="3602" max="3603" width="7.875" style="131" customWidth="1"/>
    <col min="3604" max="3834" width="9" style="131"/>
    <col min="3835" max="3835" width="3.125" style="131" customWidth="1"/>
    <col min="3836" max="3836" width="7.625" style="131" customWidth="1"/>
    <col min="3837" max="3837" width="4.125" style="131" customWidth="1"/>
    <col min="3838" max="3838" width="17" style="131" customWidth="1"/>
    <col min="3839" max="3839" width="3.625" style="131" customWidth="1"/>
    <col min="3840" max="3840" width="9.125" style="131" customWidth="1"/>
    <col min="3841" max="3841" width="3.625" style="131" customWidth="1"/>
    <col min="3842" max="3842" width="4.625" style="131" customWidth="1"/>
    <col min="3843" max="3843" width="9.625" style="131" customWidth="1"/>
    <col min="3844" max="3844" width="10.125" style="131" customWidth="1"/>
    <col min="3845" max="3845" width="10.25" style="131" customWidth="1"/>
    <col min="3846" max="3846" width="4.625" style="131" customWidth="1"/>
    <col min="3847" max="3847" width="5" style="131" customWidth="1"/>
    <col min="3848" max="3848" width="11.125" style="131" customWidth="1"/>
    <col min="3849" max="3849" width="16.125" style="131" customWidth="1"/>
    <col min="3850" max="3850" width="4.75" style="131" customWidth="1"/>
    <col min="3851" max="3851" width="3.625" style="131" customWidth="1"/>
    <col min="3852" max="3852" width="5.125" style="131" customWidth="1"/>
    <col min="3853" max="3853" width="3.125" style="131" customWidth="1"/>
    <col min="3854" max="3854" width="4.625" style="131" customWidth="1"/>
    <col min="3855" max="3855" width="5" style="131" customWidth="1"/>
    <col min="3856" max="3857" width="9.75" style="131" customWidth="1"/>
    <col min="3858" max="3859" width="7.875" style="131" customWidth="1"/>
    <col min="3860" max="4090" width="9" style="131"/>
    <col min="4091" max="4091" width="3.125" style="131" customWidth="1"/>
    <col min="4092" max="4092" width="7.625" style="131" customWidth="1"/>
    <col min="4093" max="4093" width="4.125" style="131" customWidth="1"/>
    <col min="4094" max="4094" width="17" style="131" customWidth="1"/>
    <col min="4095" max="4095" width="3.625" style="131" customWidth="1"/>
    <col min="4096" max="4096" width="9.125" style="131" customWidth="1"/>
    <col min="4097" max="4097" width="3.625" style="131" customWidth="1"/>
    <col min="4098" max="4098" width="4.625" style="131" customWidth="1"/>
    <col min="4099" max="4099" width="9.625" style="131" customWidth="1"/>
    <col min="4100" max="4100" width="10.125" style="131" customWidth="1"/>
    <col min="4101" max="4101" width="10.25" style="131" customWidth="1"/>
    <col min="4102" max="4102" width="4.625" style="131" customWidth="1"/>
    <col min="4103" max="4103" width="5" style="131" customWidth="1"/>
    <col min="4104" max="4104" width="11.125" style="131" customWidth="1"/>
    <col min="4105" max="4105" width="16.125" style="131" customWidth="1"/>
    <col min="4106" max="4106" width="4.75" style="131" customWidth="1"/>
    <col min="4107" max="4107" width="3.625" style="131" customWidth="1"/>
    <col min="4108" max="4108" width="5.125" style="131" customWidth="1"/>
    <col min="4109" max="4109" width="3.125" style="131" customWidth="1"/>
    <col min="4110" max="4110" width="4.625" style="131" customWidth="1"/>
    <col min="4111" max="4111" width="5" style="131" customWidth="1"/>
    <col min="4112" max="4113" width="9.75" style="131" customWidth="1"/>
    <col min="4114" max="4115" width="7.875" style="131" customWidth="1"/>
    <col min="4116" max="4346" width="9" style="131"/>
    <col min="4347" max="4347" width="3.125" style="131" customWidth="1"/>
    <col min="4348" max="4348" width="7.625" style="131" customWidth="1"/>
    <col min="4349" max="4349" width="4.125" style="131" customWidth="1"/>
    <col min="4350" max="4350" width="17" style="131" customWidth="1"/>
    <col min="4351" max="4351" width="3.625" style="131" customWidth="1"/>
    <col min="4352" max="4352" width="9.125" style="131" customWidth="1"/>
    <col min="4353" max="4353" width="3.625" style="131" customWidth="1"/>
    <col min="4354" max="4354" width="4.625" style="131" customWidth="1"/>
    <col min="4355" max="4355" width="9.625" style="131" customWidth="1"/>
    <col min="4356" max="4356" width="10.125" style="131" customWidth="1"/>
    <col min="4357" max="4357" width="10.25" style="131" customWidth="1"/>
    <col min="4358" max="4358" width="4.625" style="131" customWidth="1"/>
    <col min="4359" max="4359" width="5" style="131" customWidth="1"/>
    <col min="4360" max="4360" width="11.125" style="131" customWidth="1"/>
    <col min="4361" max="4361" width="16.125" style="131" customWidth="1"/>
    <col min="4362" max="4362" width="4.75" style="131" customWidth="1"/>
    <col min="4363" max="4363" width="3.625" style="131" customWidth="1"/>
    <col min="4364" max="4364" width="5.125" style="131" customWidth="1"/>
    <col min="4365" max="4365" width="3.125" style="131" customWidth="1"/>
    <col min="4366" max="4366" width="4.625" style="131" customWidth="1"/>
    <col min="4367" max="4367" width="5" style="131" customWidth="1"/>
    <col min="4368" max="4369" width="9.75" style="131" customWidth="1"/>
    <col min="4370" max="4371" width="7.875" style="131" customWidth="1"/>
    <col min="4372" max="4602" width="9" style="131"/>
    <col min="4603" max="4603" width="3.125" style="131" customWidth="1"/>
    <col min="4604" max="4604" width="7.625" style="131" customWidth="1"/>
    <col min="4605" max="4605" width="4.125" style="131" customWidth="1"/>
    <col min="4606" max="4606" width="17" style="131" customWidth="1"/>
    <col min="4607" max="4607" width="3.625" style="131" customWidth="1"/>
    <col min="4608" max="4608" width="9.125" style="131" customWidth="1"/>
    <col min="4609" max="4609" width="3.625" style="131" customWidth="1"/>
    <col min="4610" max="4610" width="4.625" style="131" customWidth="1"/>
    <col min="4611" max="4611" width="9.625" style="131" customWidth="1"/>
    <col min="4612" max="4612" width="10.125" style="131" customWidth="1"/>
    <col min="4613" max="4613" width="10.25" style="131" customWidth="1"/>
    <col min="4614" max="4614" width="4.625" style="131" customWidth="1"/>
    <col min="4615" max="4615" width="5" style="131" customWidth="1"/>
    <col min="4616" max="4616" width="11.125" style="131" customWidth="1"/>
    <col min="4617" max="4617" width="16.125" style="131" customWidth="1"/>
    <col min="4618" max="4618" width="4.75" style="131" customWidth="1"/>
    <col min="4619" max="4619" width="3.625" style="131" customWidth="1"/>
    <col min="4620" max="4620" width="5.125" style="131" customWidth="1"/>
    <col min="4621" max="4621" width="3.125" style="131" customWidth="1"/>
    <col min="4622" max="4622" width="4.625" style="131" customWidth="1"/>
    <col min="4623" max="4623" width="5" style="131" customWidth="1"/>
    <col min="4624" max="4625" width="9.75" style="131" customWidth="1"/>
    <col min="4626" max="4627" width="7.875" style="131" customWidth="1"/>
    <col min="4628" max="4858" width="9" style="131"/>
    <col min="4859" max="4859" width="3.125" style="131" customWidth="1"/>
    <col min="4860" max="4860" width="7.625" style="131" customWidth="1"/>
    <col min="4861" max="4861" width="4.125" style="131" customWidth="1"/>
    <col min="4862" max="4862" width="17" style="131" customWidth="1"/>
    <col min="4863" max="4863" width="3.625" style="131" customWidth="1"/>
    <col min="4864" max="4864" width="9.125" style="131" customWidth="1"/>
    <col min="4865" max="4865" width="3.625" style="131" customWidth="1"/>
    <col min="4866" max="4866" width="4.625" style="131" customWidth="1"/>
    <col min="4867" max="4867" width="9.625" style="131" customWidth="1"/>
    <col min="4868" max="4868" width="10.125" style="131" customWidth="1"/>
    <col min="4869" max="4869" width="10.25" style="131" customWidth="1"/>
    <col min="4870" max="4870" width="4.625" style="131" customWidth="1"/>
    <col min="4871" max="4871" width="5" style="131" customWidth="1"/>
    <col min="4872" max="4872" width="11.125" style="131" customWidth="1"/>
    <col min="4873" max="4873" width="16.125" style="131" customWidth="1"/>
    <col min="4874" max="4874" width="4.75" style="131" customWidth="1"/>
    <col min="4875" max="4875" width="3.625" style="131" customWidth="1"/>
    <col min="4876" max="4876" width="5.125" style="131" customWidth="1"/>
    <col min="4877" max="4877" width="3.125" style="131" customWidth="1"/>
    <col min="4878" max="4878" width="4.625" style="131" customWidth="1"/>
    <col min="4879" max="4879" width="5" style="131" customWidth="1"/>
    <col min="4880" max="4881" width="9.75" style="131" customWidth="1"/>
    <col min="4882" max="4883" width="7.875" style="131" customWidth="1"/>
    <col min="4884" max="5114" width="9" style="131"/>
    <col min="5115" max="5115" width="3.125" style="131" customWidth="1"/>
    <col min="5116" max="5116" width="7.625" style="131" customWidth="1"/>
    <col min="5117" max="5117" width="4.125" style="131" customWidth="1"/>
    <col min="5118" max="5118" width="17" style="131" customWidth="1"/>
    <col min="5119" max="5119" width="3.625" style="131" customWidth="1"/>
    <col min="5120" max="5120" width="9.125" style="131" customWidth="1"/>
    <col min="5121" max="5121" width="3.625" style="131" customWidth="1"/>
    <col min="5122" max="5122" width="4.625" style="131" customWidth="1"/>
    <col min="5123" max="5123" width="9.625" style="131" customWidth="1"/>
    <col min="5124" max="5124" width="10.125" style="131" customWidth="1"/>
    <col min="5125" max="5125" width="10.25" style="131" customWidth="1"/>
    <col min="5126" max="5126" width="4.625" style="131" customWidth="1"/>
    <col min="5127" max="5127" width="5" style="131" customWidth="1"/>
    <col min="5128" max="5128" width="11.125" style="131" customWidth="1"/>
    <col min="5129" max="5129" width="16.125" style="131" customWidth="1"/>
    <col min="5130" max="5130" width="4.75" style="131" customWidth="1"/>
    <col min="5131" max="5131" width="3.625" style="131" customWidth="1"/>
    <col min="5132" max="5132" width="5.125" style="131" customWidth="1"/>
    <col min="5133" max="5133" width="3.125" style="131" customWidth="1"/>
    <col min="5134" max="5134" width="4.625" style="131" customWidth="1"/>
    <col min="5135" max="5135" width="5" style="131" customWidth="1"/>
    <col min="5136" max="5137" width="9.75" style="131" customWidth="1"/>
    <col min="5138" max="5139" width="7.875" style="131" customWidth="1"/>
    <col min="5140" max="5370" width="9" style="131"/>
    <col min="5371" max="5371" width="3.125" style="131" customWidth="1"/>
    <col min="5372" max="5372" width="7.625" style="131" customWidth="1"/>
    <col min="5373" max="5373" width="4.125" style="131" customWidth="1"/>
    <col min="5374" max="5374" width="17" style="131" customWidth="1"/>
    <col min="5375" max="5375" width="3.625" style="131" customWidth="1"/>
    <col min="5376" max="5376" width="9.125" style="131" customWidth="1"/>
    <col min="5377" max="5377" width="3.625" style="131" customWidth="1"/>
    <col min="5378" max="5378" width="4.625" style="131" customWidth="1"/>
    <col min="5379" max="5379" width="9.625" style="131" customWidth="1"/>
    <col min="5380" max="5380" width="10.125" style="131" customWidth="1"/>
    <col min="5381" max="5381" width="10.25" style="131" customWidth="1"/>
    <col min="5382" max="5382" width="4.625" style="131" customWidth="1"/>
    <col min="5383" max="5383" width="5" style="131" customWidth="1"/>
    <col min="5384" max="5384" width="11.125" style="131" customWidth="1"/>
    <col min="5385" max="5385" width="16.125" style="131" customWidth="1"/>
    <col min="5386" max="5386" width="4.75" style="131" customWidth="1"/>
    <col min="5387" max="5387" width="3.625" style="131" customWidth="1"/>
    <col min="5388" max="5388" width="5.125" style="131" customWidth="1"/>
    <col min="5389" max="5389" width="3.125" style="131" customWidth="1"/>
    <col min="5390" max="5390" width="4.625" style="131" customWidth="1"/>
    <col min="5391" max="5391" width="5" style="131" customWidth="1"/>
    <col min="5392" max="5393" width="9.75" style="131" customWidth="1"/>
    <col min="5394" max="5395" width="7.875" style="131" customWidth="1"/>
    <col min="5396" max="5626" width="9" style="131"/>
    <col min="5627" max="5627" width="3.125" style="131" customWidth="1"/>
    <col min="5628" max="5628" width="7.625" style="131" customWidth="1"/>
    <col min="5629" max="5629" width="4.125" style="131" customWidth="1"/>
    <col min="5630" max="5630" width="17" style="131" customWidth="1"/>
    <col min="5631" max="5631" width="3.625" style="131" customWidth="1"/>
    <col min="5632" max="5632" width="9.125" style="131" customWidth="1"/>
    <col min="5633" max="5633" width="3.625" style="131" customWidth="1"/>
    <col min="5634" max="5634" width="4.625" style="131" customWidth="1"/>
    <col min="5635" max="5635" width="9.625" style="131" customWidth="1"/>
    <col min="5636" max="5636" width="10.125" style="131" customWidth="1"/>
    <col min="5637" max="5637" width="10.25" style="131" customWidth="1"/>
    <col min="5638" max="5638" width="4.625" style="131" customWidth="1"/>
    <col min="5639" max="5639" width="5" style="131" customWidth="1"/>
    <col min="5640" max="5640" width="11.125" style="131" customWidth="1"/>
    <col min="5641" max="5641" width="16.125" style="131" customWidth="1"/>
    <col min="5642" max="5642" width="4.75" style="131" customWidth="1"/>
    <col min="5643" max="5643" width="3.625" style="131" customWidth="1"/>
    <col min="5644" max="5644" width="5.125" style="131" customWidth="1"/>
    <col min="5645" max="5645" width="3.125" style="131" customWidth="1"/>
    <col min="5646" max="5646" width="4.625" style="131" customWidth="1"/>
    <col min="5647" max="5647" width="5" style="131" customWidth="1"/>
    <col min="5648" max="5649" width="9.75" style="131" customWidth="1"/>
    <col min="5650" max="5651" width="7.875" style="131" customWidth="1"/>
    <col min="5652" max="5882" width="9" style="131"/>
    <col min="5883" max="5883" width="3.125" style="131" customWidth="1"/>
    <col min="5884" max="5884" width="7.625" style="131" customWidth="1"/>
    <col min="5885" max="5885" width="4.125" style="131" customWidth="1"/>
    <col min="5886" max="5886" width="17" style="131" customWidth="1"/>
    <col min="5887" max="5887" width="3.625" style="131" customWidth="1"/>
    <col min="5888" max="5888" width="9.125" style="131" customWidth="1"/>
    <col min="5889" max="5889" width="3.625" style="131" customWidth="1"/>
    <col min="5890" max="5890" width="4.625" style="131" customWidth="1"/>
    <col min="5891" max="5891" width="9.625" style="131" customWidth="1"/>
    <col min="5892" max="5892" width="10.125" style="131" customWidth="1"/>
    <col min="5893" max="5893" width="10.25" style="131" customWidth="1"/>
    <col min="5894" max="5894" width="4.625" style="131" customWidth="1"/>
    <col min="5895" max="5895" width="5" style="131" customWidth="1"/>
    <col min="5896" max="5896" width="11.125" style="131" customWidth="1"/>
    <col min="5897" max="5897" width="16.125" style="131" customWidth="1"/>
    <col min="5898" max="5898" width="4.75" style="131" customWidth="1"/>
    <col min="5899" max="5899" width="3.625" style="131" customWidth="1"/>
    <col min="5900" max="5900" width="5.125" style="131" customWidth="1"/>
    <col min="5901" max="5901" width="3.125" style="131" customWidth="1"/>
    <col min="5902" max="5902" width="4.625" style="131" customWidth="1"/>
    <col min="5903" max="5903" width="5" style="131" customWidth="1"/>
    <col min="5904" max="5905" width="9.75" style="131" customWidth="1"/>
    <col min="5906" max="5907" width="7.875" style="131" customWidth="1"/>
    <col min="5908" max="6138" width="9" style="131"/>
    <col min="6139" max="6139" width="3.125" style="131" customWidth="1"/>
    <col min="6140" max="6140" width="7.625" style="131" customWidth="1"/>
    <col min="6141" max="6141" width="4.125" style="131" customWidth="1"/>
    <col min="6142" max="6142" width="17" style="131" customWidth="1"/>
    <col min="6143" max="6143" width="3.625" style="131" customWidth="1"/>
    <col min="6144" max="6144" width="9.125" style="131" customWidth="1"/>
    <col min="6145" max="6145" width="3.625" style="131" customWidth="1"/>
    <col min="6146" max="6146" width="4.625" style="131" customWidth="1"/>
    <col min="6147" max="6147" width="9.625" style="131" customWidth="1"/>
    <col min="6148" max="6148" width="10.125" style="131" customWidth="1"/>
    <col min="6149" max="6149" width="10.25" style="131" customWidth="1"/>
    <col min="6150" max="6150" width="4.625" style="131" customWidth="1"/>
    <col min="6151" max="6151" width="5" style="131" customWidth="1"/>
    <col min="6152" max="6152" width="11.125" style="131" customWidth="1"/>
    <col min="6153" max="6153" width="16.125" style="131" customWidth="1"/>
    <col min="6154" max="6154" width="4.75" style="131" customWidth="1"/>
    <col min="6155" max="6155" width="3.625" style="131" customWidth="1"/>
    <col min="6156" max="6156" width="5.125" style="131" customWidth="1"/>
    <col min="6157" max="6157" width="3.125" style="131" customWidth="1"/>
    <col min="6158" max="6158" width="4.625" style="131" customWidth="1"/>
    <col min="6159" max="6159" width="5" style="131" customWidth="1"/>
    <col min="6160" max="6161" width="9.75" style="131" customWidth="1"/>
    <col min="6162" max="6163" width="7.875" style="131" customWidth="1"/>
    <col min="6164" max="6394" width="9" style="131"/>
    <col min="6395" max="6395" width="3.125" style="131" customWidth="1"/>
    <col min="6396" max="6396" width="7.625" style="131" customWidth="1"/>
    <col min="6397" max="6397" width="4.125" style="131" customWidth="1"/>
    <col min="6398" max="6398" width="17" style="131" customWidth="1"/>
    <col min="6399" max="6399" width="3.625" style="131" customWidth="1"/>
    <col min="6400" max="6400" width="9.125" style="131" customWidth="1"/>
    <col min="6401" max="6401" width="3.625" style="131" customWidth="1"/>
    <col min="6402" max="6402" width="4.625" style="131" customWidth="1"/>
    <col min="6403" max="6403" width="9.625" style="131" customWidth="1"/>
    <col min="6404" max="6404" width="10.125" style="131" customWidth="1"/>
    <col min="6405" max="6405" width="10.25" style="131" customWidth="1"/>
    <col min="6406" max="6406" width="4.625" style="131" customWidth="1"/>
    <col min="6407" max="6407" width="5" style="131" customWidth="1"/>
    <col min="6408" max="6408" width="11.125" style="131" customWidth="1"/>
    <col min="6409" max="6409" width="16.125" style="131" customWidth="1"/>
    <col min="6410" max="6410" width="4.75" style="131" customWidth="1"/>
    <col min="6411" max="6411" width="3.625" style="131" customWidth="1"/>
    <col min="6412" max="6412" width="5.125" style="131" customWidth="1"/>
    <col min="6413" max="6413" width="3.125" style="131" customWidth="1"/>
    <col min="6414" max="6414" width="4.625" style="131" customWidth="1"/>
    <col min="6415" max="6415" width="5" style="131" customWidth="1"/>
    <col min="6416" max="6417" width="9.75" style="131" customWidth="1"/>
    <col min="6418" max="6419" width="7.875" style="131" customWidth="1"/>
    <col min="6420" max="6650" width="9" style="131"/>
    <col min="6651" max="6651" width="3.125" style="131" customWidth="1"/>
    <col min="6652" max="6652" width="7.625" style="131" customWidth="1"/>
    <col min="6653" max="6653" width="4.125" style="131" customWidth="1"/>
    <col min="6654" max="6654" width="17" style="131" customWidth="1"/>
    <col min="6655" max="6655" width="3.625" style="131" customWidth="1"/>
    <col min="6656" max="6656" width="9.125" style="131" customWidth="1"/>
    <col min="6657" max="6657" width="3.625" style="131" customWidth="1"/>
    <col min="6658" max="6658" width="4.625" style="131" customWidth="1"/>
    <col min="6659" max="6659" width="9.625" style="131" customWidth="1"/>
    <col min="6660" max="6660" width="10.125" style="131" customWidth="1"/>
    <col min="6661" max="6661" width="10.25" style="131" customWidth="1"/>
    <col min="6662" max="6662" width="4.625" style="131" customWidth="1"/>
    <col min="6663" max="6663" width="5" style="131" customWidth="1"/>
    <col min="6664" max="6664" width="11.125" style="131" customWidth="1"/>
    <col min="6665" max="6665" width="16.125" style="131" customWidth="1"/>
    <col min="6666" max="6666" width="4.75" style="131" customWidth="1"/>
    <col min="6667" max="6667" width="3.625" style="131" customWidth="1"/>
    <col min="6668" max="6668" width="5.125" style="131" customWidth="1"/>
    <col min="6669" max="6669" width="3.125" style="131" customWidth="1"/>
    <col min="6670" max="6670" width="4.625" style="131" customWidth="1"/>
    <col min="6671" max="6671" width="5" style="131" customWidth="1"/>
    <col min="6672" max="6673" width="9.75" style="131" customWidth="1"/>
    <col min="6674" max="6675" width="7.875" style="131" customWidth="1"/>
    <col min="6676" max="6906" width="9" style="131"/>
    <col min="6907" max="6907" width="3.125" style="131" customWidth="1"/>
    <col min="6908" max="6908" width="7.625" style="131" customWidth="1"/>
    <col min="6909" max="6909" width="4.125" style="131" customWidth="1"/>
    <col min="6910" max="6910" width="17" style="131" customWidth="1"/>
    <col min="6911" max="6911" width="3.625" style="131" customWidth="1"/>
    <col min="6912" max="6912" width="9.125" style="131" customWidth="1"/>
    <col min="6913" max="6913" width="3.625" style="131" customWidth="1"/>
    <col min="6914" max="6914" width="4.625" style="131" customWidth="1"/>
    <col min="6915" max="6915" width="9.625" style="131" customWidth="1"/>
    <col min="6916" max="6916" width="10.125" style="131" customWidth="1"/>
    <col min="6917" max="6917" width="10.25" style="131" customWidth="1"/>
    <col min="6918" max="6918" width="4.625" style="131" customWidth="1"/>
    <col min="6919" max="6919" width="5" style="131" customWidth="1"/>
    <col min="6920" max="6920" width="11.125" style="131" customWidth="1"/>
    <col min="6921" max="6921" width="16.125" style="131" customWidth="1"/>
    <col min="6922" max="6922" width="4.75" style="131" customWidth="1"/>
    <col min="6923" max="6923" width="3.625" style="131" customWidth="1"/>
    <col min="6924" max="6924" width="5.125" style="131" customWidth="1"/>
    <col min="6925" max="6925" width="3.125" style="131" customWidth="1"/>
    <col min="6926" max="6926" width="4.625" style="131" customWidth="1"/>
    <col min="6927" max="6927" width="5" style="131" customWidth="1"/>
    <col min="6928" max="6929" width="9.75" style="131" customWidth="1"/>
    <col min="6930" max="6931" width="7.875" style="131" customWidth="1"/>
    <col min="6932" max="7162" width="9" style="131"/>
    <col min="7163" max="7163" width="3.125" style="131" customWidth="1"/>
    <col min="7164" max="7164" width="7.625" style="131" customWidth="1"/>
    <col min="7165" max="7165" width="4.125" style="131" customWidth="1"/>
    <col min="7166" max="7166" width="17" style="131" customWidth="1"/>
    <col min="7167" max="7167" width="3.625" style="131" customWidth="1"/>
    <col min="7168" max="7168" width="9.125" style="131" customWidth="1"/>
    <col min="7169" max="7169" width="3.625" style="131" customWidth="1"/>
    <col min="7170" max="7170" width="4.625" style="131" customWidth="1"/>
    <col min="7171" max="7171" width="9.625" style="131" customWidth="1"/>
    <col min="7172" max="7172" width="10.125" style="131" customWidth="1"/>
    <col min="7173" max="7173" width="10.25" style="131" customWidth="1"/>
    <col min="7174" max="7174" width="4.625" style="131" customWidth="1"/>
    <col min="7175" max="7175" width="5" style="131" customWidth="1"/>
    <col min="7176" max="7176" width="11.125" style="131" customWidth="1"/>
    <col min="7177" max="7177" width="16.125" style="131" customWidth="1"/>
    <col min="7178" max="7178" width="4.75" style="131" customWidth="1"/>
    <col min="7179" max="7179" width="3.625" style="131" customWidth="1"/>
    <col min="7180" max="7180" width="5.125" style="131" customWidth="1"/>
    <col min="7181" max="7181" width="3.125" style="131" customWidth="1"/>
    <col min="7182" max="7182" width="4.625" style="131" customWidth="1"/>
    <col min="7183" max="7183" width="5" style="131" customWidth="1"/>
    <col min="7184" max="7185" width="9.75" style="131" customWidth="1"/>
    <col min="7186" max="7187" width="7.875" style="131" customWidth="1"/>
    <col min="7188" max="7418" width="9" style="131"/>
    <col min="7419" max="7419" width="3.125" style="131" customWidth="1"/>
    <col min="7420" max="7420" width="7.625" style="131" customWidth="1"/>
    <col min="7421" max="7421" width="4.125" style="131" customWidth="1"/>
    <col min="7422" max="7422" width="17" style="131" customWidth="1"/>
    <col min="7423" max="7423" width="3.625" style="131" customWidth="1"/>
    <col min="7424" max="7424" width="9.125" style="131" customWidth="1"/>
    <col min="7425" max="7425" width="3.625" style="131" customWidth="1"/>
    <col min="7426" max="7426" width="4.625" style="131" customWidth="1"/>
    <col min="7427" max="7427" width="9.625" style="131" customWidth="1"/>
    <col min="7428" max="7428" width="10.125" style="131" customWidth="1"/>
    <col min="7429" max="7429" width="10.25" style="131" customWidth="1"/>
    <col min="7430" max="7430" width="4.625" style="131" customWidth="1"/>
    <col min="7431" max="7431" width="5" style="131" customWidth="1"/>
    <col min="7432" max="7432" width="11.125" style="131" customWidth="1"/>
    <col min="7433" max="7433" width="16.125" style="131" customWidth="1"/>
    <col min="7434" max="7434" width="4.75" style="131" customWidth="1"/>
    <col min="7435" max="7435" width="3.625" style="131" customWidth="1"/>
    <col min="7436" max="7436" width="5.125" style="131" customWidth="1"/>
    <col min="7437" max="7437" width="3.125" style="131" customWidth="1"/>
    <col min="7438" max="7438" width="4.625" style="131" customWidth="1"/>
    <col min="7439" max="7439" width="5" style="131" customWidth="1"/>
    <col min="7440" max="7441" width="9.75" style="131" customWidth="1"/>
    <col min="7442" max="7443" width="7.875" style="131" customWidth="1"/>
    <col min="7444" max="7674" width="9" style="131"/>
    <col min="7675" max="7675" width="3.125" style="131" customWidth="1"/>
    <col min="7676" max="7676" width="7.625" style="131" customWidth="1"/>
    <col min="7677" max="7677" width="4.125" style="131" customWidth="1"/>
    <col min="7678" max="7678" width="17" style="131" customWidth="1"/>
    <col min="7679" max="7679" width="3.625" style="131" customWidth="1"/>
    <col min="7680" max="7680" width="9.125" style="131" customWidth="1"/>
    <col min="7681" max="7681" width="3.625" style="131" customWidth="1"/>
    <col min="7682" max="7682" width="4.625" style="131" customWidth="1"/>
    <col min="7683" max="7683" width="9.625" style="131" customWidth="1"/>
    <col min="7684" max="7684" width="10.125" style="131" customWidth="1"/>
    <col min="7685" max="7685" width="10.25" style="131" customWidth="1"/>
    <col min="7686" max="7686" width="4.625" style="131" customWidth="1"/>
    <col min="7687" max="7687" width="5" style="131" customWidth="1"/>
    <col min="7688" max="7688" width="11.125" style="131" customWidth="1"/>
    <col min="7689" max="7689" width="16.125" style="131" customWidth="1"/>
    <col min="7690" max="7690" width="4.75" style="131" customWidth="1"/>
    <col min="7691" max="7691" width="3.625" style="131" customWidth="1"/>
    <col min="7692" max="7692" width="5.125" style="131" customWidth="1"/>
    <col min="7693" max="7693" width="3.125" style="131" customWidth="1"/>
    <col min="7694" max="7694" width="4.625" style="131" customWidth="1"/>
    <col min="7695" max="7695" width="5" style="131" customWidth="1"/>
    <col min="7696" max="7697" width="9.75" style="131" customWidth="1"/>
    <col min="7698" max="7699" width="7.875" style="131" customWidth="1"/>
    <col min="7700" max="7930" width="9" style="131"/>
    <col min="7931" max="7931" width="3.125" style="131" customWidth="1"/>
    <col min="7932" max="7932" width="7.625" style="131" customWidth="1"/>
    <col min="7933" max="7933" width="4.125" style="131" customWidth="1"/>
    <col min="7934" max="7934" width="17" style="131" customWidth="1"/>
    <col min="7935" max="7935" width="3.625" style="131" customWidth="1"/>
    <col min="7936" max="7936" width="9.125" style="131" customWidth="1"/>
    <col min="7937" max="7937" width="3.625" style="131" customWidth="1"/>
    <col min="7938" max="7938" width="4.625" style="131" customWidth="1"/>
    <col min="7939" max="7939" width="9.625" style="131" customWidth="1"/>
    <col min="7940" max="7940" width="10.125" style="131" customWidth="1"/>
    <col min="7941" max="7941" width="10.25" style="131" customWidth="1"/>
    <col min="7942" max="7942" width="4.625" style="131" customWidth="1"/>
    <col min="7943" max="7943" width="5" style="131" customWidth="1"/>
    <col min="7944" max="7944" width="11.125" style="131" customWidth="1"/>
    <col min="7945" max="7945" width="16.125" style="131" customWidth="1"/>
    <col min="7946" max="7946" width="4.75" style="131" customWidth="1"/>
    <col min="7947" max="7947" width="3.625" style="131" customWidth="1"/>
    <col min="7948" max="7948" width="5.125" style="131" customWidth="1"/>
    <col min="7949" max="7949" width="3.125" style="131" customWidth="1"/>
    <col min="7950" max="7950" width="4.625" style="131" customWidth="1"/>
    <col min="7951" max="7951" width="5" style="131" customWidth="1"/>
    <col min="7952" max="7953" width="9.75" style="131" customWidth="1"/>
    <col min="7954" max="7955" width="7.875" style="131" customWidth="1"/>
    <col min="7956" max="8186" width="9" style="131"/>
    <col min="8187" max="8187" width="3.125" style="131" customWidth="1"/>
    <col min="8188" max="8188" width="7.625" style="131" customWidth="1"/>
    <col min="8189" max="8189" width="4.125" style="131" customWidth="1"/>
    <col min="8190" max="8190" width="17" style="131" customWidth="1"/>
    <col min="8191" max="8191" width="3.625" style="131" customWidth="1"/>
    <col min="8192" max="8192" width="9.125" style="131" customWidth="1"/>
    <col min="8193" max="8193" width="3.625" style="131" customWidth="1"/>
    <col min="8194" max="8194" width="4.625" style="131" customWidth="1"/>
    <col min="8195" max="8195" width="9.625" style="131" customWidth="1"/>
    <col min="8196" max="8196" width="10.125" style="131" customWidth="1"/>
    <col min="8197" max="8197" width="10.25" style="131" customWidth="1"/>
    <col min="8198" max="8198" width="4.625" style="131" customWidth="1"/>
    <col min="8199" max="8199" width="5" style="131" customWidth="1"/>
    <col min="8200" max="8200" width="11.125" style="131" customWidth="1"/>
    <col min="8201" max="8201" width="16.125" style="131" customWidth="1"/>
    <col min="8202" max="8202" width="4.75" style="131" customWidth="1"/>
    <col min="8203" max="8203" width="3.625" style="131" customWidth="1"/>
    <col min="8204" max="8204" width="5.125" style="131" customWidth="1"/>
    <col min="8205" max="8205" width="3.125" style="131" customWidth="1"/>
    <col min="8206" max="8206" width="4.625" style="131" customWidth="1"/>
    <col min="8207" max="8207" width="5" style="131" customWidth="1"/>
    <col min="8208" max="8209" width="9.75" style="131" customWidth="1"/>
    <col min="8210" max="8211" width="7.875" style="131" customWidth="1"/>
    <col min="8212" max="8442" width="9" style="131"/>
    <col min="8443" max="8443" width="3.125" style="131" customWidth="1"/>
    <col min="8444" max="8444" width="7.625" style="131" customWidth="1"/>
    <col min="8445" max="8445" width="4.125" style="131" customWidth="1"/>
    <col min="8446" max="8446" width="17" style="131" customWidth="1"/>
    <col min="8447" max="8447" width="3.625" style="131" customWidth="1"/>
    <col min="8448" max="8448" width="9.125" style="131" customWidth="1"/>
    <col min="8449" max="8449" width="3.625" style="131" customWidth="1"/>
    <col min="8450" max="8450" width="4.625" style="131" customWidth="1"/>
    <col min="8451" max="8451" width="9.625" style="131" customWidth="1"/>
    <col min="8452" max="8452" width="10.125" style="131" customWidth="1"/>
    <col min="8453" max="8453" width="10.25" style="131" customWidth="1"/>
    <col min="8454" max="8454" width="4.625" style="131" customWidth="1"/>
    <col min="8455" max="8455" width="5" style="131" customWidth="1"/>
    <col min="8456" max="8456" width="11.125" style="131" customWidth="1"/>
    <col min="8457" max="8457" width="16.125" style="131" customWidth="1"/>
    <col min="8458" max="8458" width="4.75" style="131" customWidth="1"/>
    <col min="8459" max="8459" width="3.625" style="131" customWidth="1"/>
    <col min="8460" max="8460" width="5.125" style="131" customWidth="1"/>
    <col min="8461" max="8461" width="3.125" style="131" customWidth="1"/>
    <col min="8462" max="8462" width="4.625" style="131" customWidth="1"/>
    <col min="8463" max="8463" width="5" style="131" customWidth="1"/>
    <col min="8464" max="8465" width="9.75" style="131" customWidth="1"/>
    <col min="8466" max="8467" width="7.875" style="131" customWidth="1"/>
    <col min="8468" max="8698" width="9" style="131"/>
    <col min="8699" max="8699" width="3.125" style="131" customWidth="1"/>
    <col min="8700" max="8700" width="7.625" style="131" customWidth="1"/>
    <col min="8701" max="8701" width="4.125" style="131" customWidth="1"/>
    <col min="8702" max="8702" width="17" style="131" customWidth="1"/>
    <col min="8703" max="8703" width="3.625" style="131" customWidth="1"/>
    <col min="8704" max="8704" width="9.125" style="131" customWidth="1"/>
    <col min="8705" max="8705" width="3.625" style="131" customWidth="1"/>
    <col min="8706" max="8706" width="4.625" style="131" customWidth="1"/>
    <col min="8707" max="8707" width="9.625" style="131" customWidth="1"/>
    <col min="8708" max="8708" width="10.125" style="131" customWidth="1"/>
    <col min="8709" max="8709" width="10.25" style="131" customWidth="1"/>
    <col min="8710" max="8710" width="4.625" style="131" customWidth="1"/>
    <col min="8711" max="8711" width="5" style="131" customWidth="1"/>
    <col min="8712" max="8712" width="11.125" style="131" customWidth="1"/>
    <col min="8713" max="8713" width="16.125" style="131" customWidth="1"/>
    <col min="8714" max="8714" width="4.75" style="131" customWidth="1"/>
    <col min="8715" max="8715" width="3.625" style="131" customWidth="1"/>
    <col min="8716" max="8716" width="5.125" style="131" customWidth="1"/>
    <col min="8717" max="8717" width="3.125" style="131" customWidth="1"/>
    <col min="8718" max="8718" width="4.625" style="131" customWidth="1"/>
    <col min="8719" max="8719" width="5" style="131" customWidth="1"/>
    <col min="8720" max="8721" width="9.75" style="131" customWidth="1"/>
    <col min="8722" max="8723" width="7.875" style="131" customWidth="1"/>
    <col min="8724" max="8954" width="9" style="131"/>
    <col min="8955" max="8955" width="3.125" style="131" customWidth="1"/>
    <col min="8956" max="8956" width="7.625" style="131" customWidth="1"/>
    <col min="8957" max="8957" width="4.125" style="131" customWidth="1"/>
    <col min="8958" max="8958" width="17" style="131" customWidth="1"/>
    <col min="8959" max="8959" width="3.625" style="131" customWidth="1"/>
    <col min="8960" max="8960" width="9.125" style="131" customWidth="1"/>
    <col min="8961" max="8961" width="3.625" style="131" customWidth="1"/>
    <col min="8962" max="8962" width="4.625" style="131" customWidth="1"/>
    <col min="8963" max="8963" width="9.625" style="131" customWidth="1"/>
    <col min="8964" max="8964" width="10.125" style="131" customWidth="1"/>
    <col min="8965" max="8965" width="10.25" style="131" customWidth="1"/>
    <col min="8966" max="8966" width="4.625" style="131" customWidth="1"/>
    <col min="8967" max="8967" width="5" style="131" customWidth="1"/>
    <col min="8968" max="8968" width="11.125" style="131" customWidth="1"/>
    <col min="8969" max="8969" width="16.125" style="131" customWidth="1"/>
    <col min="8970" max="8970" width="4.75" style="131" customWidth="1"/>
    <col min="8971" max="8971" width="3.625" style="131" customWidth="1"/>
    <col min="8972" max="8972" width="5.125" style="131" customWidth="1"/>
    <col min="8973" max="8973" width="3.125" style="131" customWidth="1"/>
    <col min="8974" max="8974" width="4.625" style="131" customWidth="1"/>
    <col min="8975" max="8975" width="5" style="131" customWidth="1"/>
    <col min="8976" max="8977" width="9.75" style="131" customWidth="1"/>
    <col min="8978" max="8979" width="7.875" style="131" customWidth="1"/>
    <col min="8980" max="9210" width="9" style="131"/>
    <col min="9211" max="9211" width="3.125" style="131" customWidth="1"/>
    <col min="9212" max="9212" width="7.625" style="131" customWidth="1"/>
    <col min="9213" max="9213" width="4.125" style="131" customWidth="1"/>
    <col min="9214" max="9214" width="17" style="131" customWidth="1"/>
    <col min="9215" max="9215" width="3.625" style="131" customWidth="1"/>
    <col min="9216" max="9216" width="9.125" style="131" customWidth="1"/>
    <col min="9217" max="9217" width="3.625" style="131" customWidth="1"/>
    <col min="9218" max="9218" width="4.625" style="131" customWidth="1"/>
    <col min="9219" max="9219" width="9.625" style="131" customWidth="1"/>
    <col min="9220" max="9220" width="10.125" style="131" customWidth="1"/>
    <col min="9221" max="9221" width="10.25" style="131" customWidth="1"/>
    <col min="9222" max="9222" width="4.625" style="131" customWidth="1"/>
    <col min="9223" max="9223" width="5" style="131" customWidth="1"/>
    <col min="9224" max="9224" width="11.125" style="131" customWidth="1"/>
    <col min="9225" max="9225" width="16.125" style="131" customWidth="1"/>
    <col min="9226" max="9226" width="4.75" style="131" customWidth="1"/>
    <col min="9227" max="9227" width="3.625" style="131" customWidth="1"/>
    <col min="9228" max="9228" width="5.125" style="131" customWidth="1"/>
    <col min="9229" max="9229" width="3.125" style="131" customWidth="1"/>
    <col min="9230" max="9230" width="4.625" style="131" customWidth="1"/>
    <col min="9231" max="9231" width="5" style="131" customWidth="1"/>
    <col min="9232" max="9233" width="9.75" style="131" customWidth="1"/>
    <col min="9234" max="9235" width="7.875" style="131" customWidth="1"/>
    <col min="9236" max="9466" width="9" style="131"/>
    <col min="9467" max="9467" width="3.125" style="131" customWidth="1"/>
    <col min="9468" max="9468" width="7.625" style="131" customWidth="1"/>
    <col min="9469" max="9469" width="4.125" style="131" customWidth="1"/>
    <col min="9470" max="9470" width="17" style="131" customWidth="1"/>
    <col min="9471" max="9471" width="3.625" style="131" customWidth="1"/>
    <col min="9472" max="9472" width="9.125" style="131" customWidth="1"/>
    <col min="9473" max="9473" width="3.625" style="131" customWidth="1"/>
    <col min="9474" max="9474" width="4.625" style="131" customWidth="1"/>
    <col min="9475" max="9475" width="9.625" style="131" customWidth="1"/>
    <col min="9476" max="9476" width="10.125" style="131" customWidth="1"/>
    <col min="9477" max="9477" width="10.25" style="131" customWidth="1"/>
    <col min="9478" max="9478" width="4.625" style="131" customWidth="1"/>
    <col min="9479" max="9479" width="5" style="131" customWidth="1"/>
    <col min="9480" max="9480" width="11.125" style="131" customWidth="1"/>
    <col min="9481" max="9481" width="16.125" style="131" customWidth="1"/>
    <col min="9482" max="9482" width="4.75" style="131" customWidth="1"/>
    <col min="9483" max="9483" width="3.625" style="131" customWidth="1"/>
    <col min="9484" max="9484" width="5.125" style="131" customWidth="1"/>
    <col min="9485" max="9485" width="3.125" style="131" customWidth="1"/>
    <col min="9486" max="9486" width="4.625" style="131" customWidth="1"/>
    <col min="9487" max="9487" width="5" style="131" customWidth="1"/>
    <col min="9488" max="9489" width="9.75" style="131" customWidth="1"/>
    <col min="9490" max="9491" width="7.875" style="131" customWidth="1"/>
    <col min="9492" max="9722" width="9" style="131"/>
    <col min="9723" max="9723" width="3.125" style="131" customWidth="1"/>
    <col min="9724" max="9724" width="7.625" style="131" customWidth="1"/>
    <col min="9725" max="9725" width="4.125" style="131" customWidth="1"/>
    <col min="9726" max="9726" width="17" style="131" customWidth="1"/>
    <col min="9727" max="9727" width="3.625" style="131" customWidth="1"/>
    <col min="9728" max="9728" width="9.125" style="131" customWidth="1"/>
    <col min="9729" max="9729" width="3.625" style="131" customWidth="1"/>
    <col min="9730" max="9730" width="4.625" style="131" customWidth="1"/>
    <col min="9731" max="9731" width="9.625" style="131" customWidth="1"/>
    <col min="9732" max="9732" width="10.125" style="131" customWidth="1"/>
    <col min="9733" max="9733" width="10.25" style="131" customWidth="1"/>
    <col min="9734" max="9734" width="4.625" style="131" customWidth="1"/>
    <col min="9735" max="9735" width="5" style="131" customWidth="1"/>
    <col min="9736" max="9736" width="11.125" style="131" customWidth="1"/>
    <col min="9737" max="9737" width="16.125" style="131" customWidth="1"/>
    <col min="9738" max="9738" width="4.75" style="131" customWidth="1"/>
    <col min="9739" max="9739" width="3.625" style="131" customWidth="1"/>
    <col min="9740" max="9740" width="5.125" style="131" customWidth="1"/>
    <col min="9741" max="9741" width="3.125" style="131" customWidth="1"/>
    <col min="9742" max="9742" width="4.625" style="131" customWidth="1"/>
    <col min="9743" max="9743" width="5" style="131" customWidth="1"/>
    <col min="9744" max="9745" width="9.75" style="131" customWidth="1"/>
    <col min="9746" max="9747" width="7.875" style="131" customWidth="1"/>
    <col min="9748" max="9978" width="9" style="131"/>
    <col min="9979" max="9979" width="3.125" style="131" customWidth="1"/>
    <col min="9980" max="9980" width="7.625" style="131" customWidth="1"/>
    <col min="9981" max="9981" width="4.125" style="131" customWidth="1"/>
    <col min="9982" max="9982" width="17" style="131" customWidth="1"/>
    <col min="9983" max="9983" width="3.625" style="131" customWidth="1"/>
    <col min="9984" max="9984" width="9.125" style="131" customWidth="1"/>
    <col min="9985" max="9985" width="3.625" style="131" customWidth="1"/>
    <col min="9986" max="9986" width="4.625" style="131" customWidth="1"/>
    <col min="9987" max="9987" width="9.625" style="131" customWidth="1"/>
    <col min="9988" max="9988" width="10.125" style="131" customWidth="1"/>
    <col min="9989" max="9989" width="10.25" style="131" customWidth="1"/>
    <col min="9990" max="9990" width="4.625" style="131" customWidth="1"/>
    <col min="9991" max="9991" width="5" style="131" customWidth="1"/>
    <col min="9992" max="9992" width="11.125" style="131" customWidth="1"/>
    <col min="9993" max="9993" width="16.125" style="131" customWidth="1"/>
    <col min="9994" max="9994" width="4.75" style="131" customWidth="1"/>
    <col min="9995" max="9995" width="3.625" style="131" customWidth="1"/>
    <col min="9996" max="9996" width="5.125" style="131" customWidth="1"/>
    <col min="9997" max="9997" width="3.125" style="131" customWidth="1"/>
    <col min="9998" max="9998" width="4.625" style="131" customWidth="1"/>
    <col min="9999" max="9999" width="5" style="131" customWidth="1"/>
    <col min="10000" max="10001" width="9.75" style="131" customWidth="1"/>
    <col min="10002" max="10003" width="7.875" style="131" customWidth="1"/>
    <col min="10004" max="10234" width="9" style="131"/>
    <col min="10235" max="10235" width="3.125" style="131" customWidth="1"/>
    <col min="10236" max="10236" width="7.625" style="131" customWidth="1"/>
    <col min="10237" max="10237" width="4.125" style="131" customWidth="1"/>
    <col min="10238" max="10238" width="17" style="131" customWidth="1"/>
    <col min="10239" max="10239" width="3.625" style="131" customWidth="1"/>
    <col min="10240" max="10240" width="9.125" style="131" customWidth="1"/>
    <col min="10241" max="10241" width="3.625" style="131" customWidth="1"/>
    <col min="10242" max="10242" width="4.625" style="131" customWidth="1"/>
    <col min="10243" max="10243" width="9.625" style="131" customWidth="1"/>
    <col min="10244" max="10244" width="10.125" style="131" customWidth="1"/>
    <col min="10245" max="10245" width="10.25" style="131" customWidth="1"/>
    <col min="10246" max="10246" width="4.625" style="131" customWidth="1"/>
    <col min="10247" max="10247" width="5" style="131" customWidth="1"/>
    <col min="10248" max="10248" width="11.125" style="131" customWidth="1"/>
    <col min="10249" max="10249" width="16.125" style="131" customWidth="1"/>
    <col min="10250" max="10250" width="4.75" style="131" customWidth="1"/>
    <col min="10251" max="10251" width="3.625" style="131" customWidth="1"/>
    <col min="10252" max="10252" width="5.125" style="131" customWidth="1"/>
    <col min="10253" max="10253" width="3.125" style="131" customWidth="1"/>
    <col min="10254" max="10254" width="4.625" style="131" customWidth="1"/>
    <col min="10255" max="10255" width="5" style="131" customWidth="1"/>
    <col min="10256" max="10257" width="9.75" style="131" customWidth="1"/>
    <col min="10258" max="10259" width="7.875" style="131" customWidth="1"/>
    <col min="10260" max="10490" width="9" style="131"/>
    <col min="10491" max="10491" width="3.125" style="131" customWidth="1"/>
    <col min="10492" max="10492" width="7.625" style="131" customWidth="1"/>
    <col min="10493" max="10493" width="4.125" style="131" customWidth="1"/>
    <col min="10494" max="10494" width="17" style="131" customWidth="1"/>
    <col min="10495" max="10495" width="3.625" style="131" customWidth="1"/>
    <col min="10496" max="10496" width="9.125" style="131" customWidth="1"/>
    <col min="10497" max="10497" width="3.625" style="131" customWidth="1"/>
    <col min="10498" max="10498" width="4.625" style="131" customWidth="1"/>
    <col min="10499" max="10499" width="9.625" style="131" customWidth="1"/>
    <col min="10500" max="10500" width="10.125" style="131" customWidth="1"/>
    <col min="10501" max="10501" width="10.25" style="131" customWidth="1"/>
    <col min="10502" max="10502" width="4.625" style="131" customWidth="1"/>
    <col min="10503" max="10503" width="5" style="131" customWidth="1"/>
    <col min="10504" max="10504" width="11.125" style="131" customWidth="1"/>
    <col min="10505" max="10505" width="16.125" style="131" customWidth="1"/>
    <col min="10506" max="10506" width="4.75" style="131" customWidth="1"/>
    <col min="10507" max="10507" width="3.625" style="131" customWidth="1"/>
    <col min="10508" max="10508" width="5.125" style="131" customWidth="1"/>
    <col min="10509" max="10509" width="3.125" style="131" customWidth="1"/>
    <col min="10510" max="10510" width="4.625" style="131" customWidth="1"/>
    <col min="10511" max="10511" width="5" style="131" customWidth="1"/>
    <col min="10512" max="10513" width="9.75" style="131" customWidth="1"/>
    <col min="10514" max="10515" width="7.875" style="131" customWidth="1"/>
    <col min="10516" max="10746" width="9" style="131"/>
    <col min="10747" max="10747" width="3.125" style="131" customWidth="1"/>
    <col min="10748" max="10748" width="7.625" style="131" customWidth="1"/>
    <col min="10749" max="10749" width="4.125" style="131" customWidth="1"/>
    <col min="10750" max="10750" width="17" style="131" customWidth="1"/>
    <col min="10751" max="10751" width="3.625" style="131" customWidth="1"/>
    <col min="10752" max="10752" width="9.125" style="131" customWidth="1"/>
    <col min="10753" max="10753" width="3.625" style="131" customWidth="1"/>
    <col min="10754" max="10754" width="4.625" style="131" customWidth="1"/>
    <col min="10755" max="10755" width="9.625" style="131" customWidth="1"/>
    <col min="10756" max="10756" width="10.125" style="131" customWidth="1"/>
    <col min="10757" max="10757" width="10.25" style="131" customWidth="1"/>
    <col min="10758" max="10758" width="4.625" style="131" customWidth="1"/>
    <col min="10759" max="10759" width="5" style="131" customWidth="1"/>
    <col min="10760" max="10760" width="11.125" style="131" customWidth="1"/>
    <col min="10761" max="10761" width="16.125" style="131" customWidth="1"/>
    <col min="10762" max="10762" width="4.75" style="131" customWidth="1"/>
    <col min="10763" max="10763" width="3.625" style="131" customWidth="1"/>
    <col min="10764" max="10764" width="5.125" style="131" customWidth="1"/>
    <col min="10765" max="10765" width="3.125" style="131" customWidth="1"/>
    <col min="10766" max="10766" width="4.625" style="131" customWidth="1"/>
    <col min="10767" max="10767" width="5" style="131" customWidth="1"/>
    <col min="10768" max="10769" width="9.75" style="131" customWidth="1"/>
    <col min="10770" max="10771" width="7.875" style="131" customWidth="1"/>
    <col min="10772" max="11002" width="9" style="131"/>
    <col min="11003" max="11003" width="3.125" style="131" customWidth="1"/>
    <col min="11004" max="11004" width="7.625" style="131" customWidth="1"/>
    <col min="11005" max="11005" width="4.125" style="131" customWidth="1"/>
    <col min="11006" max="11006" width="17" style="131" customWidth="1"/>
    <col min="11007" max="11007" width="3.625" style="131" customWidth="1"/>
    <col min="11008" max="11008" width="9.125" style="131" customWidth="1"/>
    <col min="11009" max="11009" width="3.625" style="131" customWidth="1"/>
    <col min="11010" max="11010" width="4.625" style="131" customWidth="1"/>
    <col min="11011" max="11011" width="9.625" style="131" customWidth="1"/>
    <col min="11012" max="11012" width="10.125" style="131" customWidth="1"/>
    <col min="11013" max="11013" width="10.25" style="131" customWidth="1"/>
    <col min="11014" max="11014" width="4.625" style="131" customWidth="1"/>
    <col min="11015" max="11015" width="5" style="131" customWidth="1"/>
    <col min="11016" max="11016" width="11.125" style="131" customWidth="1"/>
    <col min="11017" max="11017" width="16.125" style="131" customWidth="1"/>
    <col min="11018" max="11018" width="4.75" style="131" customWidth="1"/>
    <col min="11019" max="11019" width="3.625" style="131" customWidth="1"/>
    <col min="11020" max="11020" width="5.125" style="131" customWidth="1"/>
    <col min="11021" max="11021" width="3.125" style="131" customWidth="1"/>
    <col min="11022" max="11022" width="4.625" style="131" customWidth="1"/>
    <col min="11023" max="11023" width="5" style="131" customWidth="1"/>
    <col min="11024" max="11025" width="9.75" style="131" customWidth="1"/>
    <col min="11026" max="11027" width="7.875" style="131" customWidth="1"/>
    <col min="11028" max="11258" width="9" style="131"/>
    <col min="11259" max="11259" width="3.125" style="131" customWidth="1"/>
    <col min="11260" max="11260" width="7.625" style="131" customWidth="1"/>
    <col min="11261" max="11261" width="4.125" style="131" customWidth="1"/>
    <col min="11262" max="11262" width="17" style="131" customWidth="1"/>
    <col min="11263" max="11263" width="3.625" style="131" customWidth="1"/>
    <col min="11264" max="11264" width="9.125" style="131" customWidth="1"/>
    <col min="11265" max="11265" width="3.625" style="131" customWidth="1"/>
    <col min="11266" max="11266" width="4.625" style="131" customWidth="1"/>
    <col min="11267" max="11267" width="9.625" style="131" customWidth="1"/>
    <col min="11268" max="11268" width="10.125" style="131" customWidth="1"/>
    <col min="11269" max="11269" width="10.25" style="131" customWidth="1"/>
    <col min="11270" max="11270" width="4.625" style="131" customWidth="1"/>
    <col min="11271" max="11271" width="5" style="131" customWidth="1"/>
    <col min="11272" max="11272" width="11.125" style="131" customWidth="1"/>
    <col min="11273" max="11273" width="16.125" style="131" customWidth="1"/>
    <col min="11274" max="11274" width="4.75" style="131" customWidth="1"/>
    <col min="11275" max="11275" width="3.625" style="131" customWidth="1"/>
    <col min="11276" max="11276" width="5.125" style="131" customWidth="1"/>
    <col min="11277" max="11277" width="3.125" style="131" customWidth="1"/>
    <col min="11278" max="11278" width="4.625" style="131" customWidth="1"/>
    <col min="11279" max="11279" width="5" style="131" customWidth="1"/>
    <col min="11280" max="11281" width="9.75" style="131" customWidth="1"/>
    <col min="11282" max="11283" width="7.875" style="131" customWidth="1"/>
    <col min="11284" max="11514" width="9" style="131"/>
    <col min="11515" max="11515" width="3.125" style="131" customWidth="1"/>
    <col min="11516" max="11516" width="7.625" style="131" customWidth="1"/>
    <col min="11517" max="11517" width="4.125" style="131" customWidth="1"/>
    <col min="11518" max="11518" width="17" style="131" customWidth="1"/>
    <col min="11519" max="11519" width="3.625" style="131" customWidth="1"/>
    <col min="11520" max="11520" width="9.125" style="131" customWidth="1"/>
    <col min="11521" max="11521" width="3.625" style="131" customWidth="1"/>
    <col min="11522" max="11522" width="4.625" style="131" customWidth="1"/>
    <col min="11523" max="11523" width="9.625" style="131" customWidth="1"/>
    <col min="11524" max="11524" width="10.125" style="131" customWidth="1"/>
    <col min="11525" max="11525" width="10.25" style="131" customWidth="1"/>
    <col min="11526" max="11526" width="4.625" style="131" customWidth="1"/>
    <col min="11527" max="11527" width="5" style="131" customWidth="1"/>
    <col min="11528" max="11528" width="11.125" style="131" customWidth="1"/>
    <col min="11529" max="11529" width="16.125" style="131" customWidth="1"/>
    <col min="11530" max="11530" width="4.75" style="131" customWidth="1"/>
    <col min="11531" max="11531" width="3.625" style="131" customWidth="1"/>
    <col min="11532" max="11532" width="5.125" style="131" customWidth="1"/>
    <col min="11533" max="11533" width="3.125" style="131" customWidth="1"/>
    <col min="11534" max="11534" width="4.625" style="131" customWidth="1"/>
    <col min="11535" max="11535" width="5" style="131" customWidth="1"/>
    <col min="11536" max="11537" width="9.75" style="131" customWidth="1"/>
    <col min="11538" max="11539" width="7.875" style="131" customWidth="1"/>
    <col min="11540" max="11770" width="9" style="131"/>
    <col min="11771" max="11771" width="3.125" style="131" customWidth="1"/>
    <col min="11772" max="11772" width="7.625" style="131" customWidth="1"/>
    <col min="11773" max="11773" width="4.125" style="131" customWidth="1"/>
    <col min="11774" max="11774" width="17" style="131" customWidth="1"/>
    <col min="11775" max="11775" width="3.625" style="131" customWidth="1"/>
    <col min="11776" max="11776" width="9.125" style="131" customWidth="1"/>
    <col min="11777" max="11777" width="3.625" style="131" customWidth="1"/>
    <col min="11778" max="11778" width="4.625" style="131" customWidth="1"/>
    <col min="11779" max="11779" width="9.625" style="131" customWidth="1"/>
    <col min="11780" max="11780" width="10.125" style="131" customWidth="1"/>
    <col min="11781" max="11781" width="10.25" style="131" customWidth="1"/>
    <col min="11782" max="11782" width="4.625" style="131" customWidth="1"/>
    <col min="11783" max="11783" width="5" style="131" customWidth="1"/>
    <col min="11784" max="11784" width="11.125" style="131" customWidth="1"/>
    <col min="11785" max="11785" width="16.125" style="131" customWidth="1"/>
    <col min="11786" max="11786" width="4.75" style="131" customWidth="1"/>
    <col min="11787" max="11787" width="3.625" style="131" customWidth="1"/>
    <col min="11788" max="11788" width="5.125" style="131" customWidth="1"/>
    <col min="11789" max="11789" width="3.125" style="131" customWidth="1"/>
    <col min="11790" max="11790" width="4.625" style="131" customWidth="1"/>
    <col min="11791" max="11791" width="5" style="131" customWidth="1"/>
    <col min="11792" max="11793" width="9.75" style="131" customWidth="1"/>
    <col min="11794" max="11795" width="7.875" style="131" customWidth="1"/>
    <col min="11796" max="12026" width="9" style="131"/>
    <col min="12027" max="12027" width="3.125" style="131" customWidth="1"/>
    <col min="12028" max="12028" width="7.625" style="131" customWidth="1"/>
    <col min="12029" max="12029" width="4.125" style="131" customWidth="1"/>
    <col min="12030" max="12030" width="17" style="131" customWidth="1"/>
    <col min="12031" max="12031" width="3.625" style="131" customWidth="1"/>
    <col min="12032" max="12032" width="9.125" style="131" customWidth="1"/>
    <col min="12033" max="12033" width="3.625" style="131" customWidth="1"/>
    <col min="12034" max="12034" width="4.625" style="131" customWidth="1"/>
    <col min="12035" max="12035" width="9.625" style="131" customWidth="1"/>
    <col min="12036" max="12036" width="10.125" style="131" customWidth="1"/>
    <col min="12037" max="12037" width="10.25" style="131" customWidth="1"/>
    <col min="12038" max="12038" width="4.625" style="131" customWidth="1"/>
    <col min="12039" max="12039" width="5" style="131" customWidth="1"/>
    <col min="12040" max="12040" width="11.125" style="131" customWidth="1"/>
    <col min="12041" max="12041" width="16.125" style="131" customWidth="1"/>
    <col min="12042" max="12042" width="4.75" style="131" customWidth="1"/>
    <col min="12043" max="12043" width="3.625" style="131" customWidth="1"/>
    <col min="12044" max="12044" width="5.125" style="131" customWidth="1"/>
    <col min="12045" max="12045" width="3.125" style="131" customWidth="1"/>
    <col min="12046" max="12046" width="4.625" style="131" customWidth="1"/>
    <col min="12047" max="12047" width="5" style="131" customWidth="1"/>
    <col min="12048" max="12049" width="9.75" style="131" customWidth="1"/>
    <col min="12050" max="12051" width="7.875" style="131" customWidth="1"/>
    <col min="12052" max="12282" width="9" style="131"/>
    <col min="12283" max="12283" width="3.125" style="131" customWidth="1"/>
    <col min="12284" max="12284" width="7.625" style="131" customWidth="1"/>
    <col min="12285" max="12285" width="4.125" style="131" customWidth="1"/>
    <col min="12286" max="12286" width="17" style="131" customWidth="1"/>
    <col min="12287" max="12287" width="3.625" style="131" customWidth="1"/>
    <col min="12288" max="12288" width="9.125" style="131" customWidth="1"/>
    <col min="12289" max="12289" width="3.625" style="131" customWidth="1"/>
    <col min="12290" max="12290" width="4.625" style="131" customWidth="1"/>
    <col min="12291" max="12291" width="9.625" style="131" customWidth="1"/>
    <col min="12292" max="12292" width="10.125" style="131" customWidth="1"/>
    <col min="12293" max="12293" width="10.25" style="131" customWidth="1"/>
    <col min="12294" max="12294" width="4.625" style="131" customWidth="1"/>
    <col min="12295" max="12295" width="5" style="131" customWidth="1"/>
    <col min="12296" max="12296" width="11.125" style="131" customWidth="1"/>
    <col min="12297" max="12297" width="16.125" style="131" customWidth="1"/>
    <col min="12298" max="12298" width="4.75" style="131" customWidth="1"/>
    <col min="12299" max="12299" width="3.625" style="131" customWidth="1"/>
    <col min="12300" max="12300" width="5.125" style="131" customWidth="1"/>
    <col min="12301" max="12301" width="3.125" style="131" customWidth="1"/>
    <col min="12302" max="12302" width="4.625" style="131" customWidth="1"/>
    <col min="12303" max="12303" width="5" style="131" customWidth="1"/>
    <col min="12304" max="12305" width="9.75" style="131" customWidth="1"/>
    <col min="12306" max="12307" width="7.875" style="131" customWidth="1"/>
    <col min="12308" max="12538" width="9" style="131"/>
    <col min="12539" max="12539" width="3.125" style="131" customWidth="1"/>
    <col min="12540" max="12540" width="7.625" style="131" customWidth="1"/>
    <col min="12541" max="12541" width="4.125" style="131" customWidth="1"/>
    <col min="12542" max="12542" width="17" style="131" customWidth="1"/>
    <col min="12543" max="12543" width="3.625" style="131" customWidth="1"/>
    <col min="12544" max="12544" width="9.125" style="131" customWidth="1"/>
    <col min="12545" max="12545" width="3.625" style="131" customWidth="1"/>
    <col min="12546" max="12546" width="4.625" style="131" customWidth="1"/>
    <col min="12547" max="12547" width="9.625" style="131" customWidth="1"/>
    <col min="12548" max="12548" width="10.125" style="131" customWidth="1"/>
    <col min="12549" max="12549" width="10.25" style="131" customWidth="1"/>
    <col min="12550" max="12550" width="4.625" style="131" customWidth="1"/>
    <col min="12551" max="12551" width="5" style="131" customWidth="1"/>
    <col min="12552" max="12552" width="11.125" style="131" customWidth="1"/>
    <col min="12553" max="12553" width="16.125" style="131" customWidth="1"/>
    <col min="12554" max="12554" width="4.75" style="131" customWidth="1"/>
    <col min="12555" max="12555" width="3.625" style="131" customWidth="1"/>
    <col min="12556" max="12556" width="5.125" style="131" customWidth="1"/>
    <col min="12557" max="12557" width="3.125" style="131" customWidth="1"/>
    <col min="12558" max="12558" width="4.625" style="131" customWidth="1"/>
    <col min="12559" max="12559" width="5" style="131" customWidth="1"/>
    <col min="12560" max="12561" width="9.75" style="131" customWidth="1"/>
    <col min="12562" max="12563" width="7.875" style="131" customWidth="1"/>
    <col min="12564" max="12794" width="9" style="131"/>
    <col min="12795" max="12795" width="3.125" style="131" customWidth="1"/>
    <col min="12796" max="12796" width="7.625" style="131" customWidth="1"/>
    <col min="12797" max="12797" width="4.125" style="131" customWidth="1"/>
    <col min="12798" max="12798" width="17" style="131" customWidth="1"/>
    <col min="12799" max="12799" width="3.625" style="131" customWidth="1"/>
    <col min="12800" max="12800" width="9.125" style="131" customWidth="1"/>
    <col min="12801" max="12801" width="3.625" style="131" customWidth="1"/>
    <col min="12802" max="12802" width="4.625" style="131" customWidth="1"/>
    <col min="12803" max="12803" width="9.625" style="131" customWidth="1"/>
    <col min="12804" max="12804" width="10.125" style="131" customWidth="1"/>
    <col min="12805" max="12805" width="10.25" style="131" customWidth="1"/>
    <col min="12806" max="12806" width="4.625" style="131" customWidth="1"/>
    <col min="12807" max="12807" width="5" style="131" customWidth="1"/>
    <col min="12808" max="12808" width="11.125" style="131" customWidth="1"/>
    <col min="12809" max="12809" width="16.125" style="131" customWidth="1"/>
    <col min="12810" max="12810" width="4.75" style="131" customWidth="1"/>
    <col min="12811" max="12811" width="3.625" style="131" customWidth="1"/>
    <col min="12812" max="12812" width="5.125" style="131" customWidth="1"/>
    <col min="12813" max="12813" width="3.125" style="131" customWidth="1"/>
    <col min="12814" max="12814" width="4.625" style="131" customWidth="1"/>
    <col min="12815" max="12815" width="5" style="131" customWidth="1"/>
    <col min="12816" max="12817" width="9.75" style="131" customWidth="1"/>
    <col min="12818" max="12819" width="7.875" style="131" customWidth="1"/>
    <col min="12820" max="13050" width="9" style="131"/>
    <col min="13051" max="13051" width="3.125" style="131" customWidth="1"/>
    <col min="13052" max="13052" width="7.625" style="131" customWidth="1"/>
    <col min="13053" max="13053" width="4.125" style="131" customWidth="1"/>
    <col min="13054" max="13054" width="17" style="131" customWidth="1"/>
    <col min="13055" max="13055" width="3.625" style="131" customWidth="1"/>
    <col min="13056" max="13056" width="9.125" style="131" customWidth="1"/>
    <col min="13057" max="13057" width="3.625" style="131" customWidth="1"/>
    <col min="13058" max="13058" width="4.625" style="131" customWidth="1"/>
    <col min="13059" max="13059" width="9.625" style="131" customWidth="1"/>
    <col min="13060" max="13060" width="10.125" style="131" customWidth="1"/>
    <col min="13061" max="13061" width="10.25" style="131" customWidth="1"/>
    <col min="13062" max="13062" width="4.625" style="131" customWidth="1"/>
    <col min="13063" max="13063" width="5" style="131" customWidth="1"/>
    <col min="13064" max="13064" width="11.125" style="131" customWidth="1"/>
    <col min="13065" max="13065" width="16.125" style="131" customWidth="1"/>
    <col min="13066" max="13066" width="4.75" style="131" customWidth="1"/>
    <col min="13067" max="13067" width="3.625" style="131" customWidth="1"/>
    <col min="13068" max="13068" width="5.125" style="131" customWidth="1"/>
    <col min="13069" max="13069" width="3.125" style="131" customWidth="1"/>
    <col min="13070" max="13070" width="4.625" style="131" customWidth="1"/>
    <col min="13071" max="13071" width="5" style="131" customWidth="1"/>
    <col min="13072" max="13073" width="9.75" style="131" customWidth="1"/>
    <col min="13074" max="13075" width="7.875" style="131" customWidth="1"/>
    <col min="13076" max="13306" width="9" style="131"/>
    <col min="13307" max="13307" width="3.125" style="131" customWidth="1"/>
    <col min="13308" max="13308" width="7.625" style="131" customWidth="1"/>
    <col min="13309" max="13309" width="4.125" style="131" customWidth="1"/>
    <col min="13310" max="13310" width="17" style="131" customWidth="1"/>
    <col min="13311" max="13311" width="3.625" style="131" customWidth="1"/>
    <col min="13312" max="13312" width="9.125" style="131" customWidth="1"/>
    <col min="13313" max="13313" width="3.625" style="131" customWidth="1"/>
    <col min="13314" max="13314" width="4.625" style="131" customWidth="1"/>
    <col min="13315" max="13315" width="9.625" style="131" customWidth="1"/>
    <col min="13316" max="13316" width="10.125" style="131" customWidth="1"/>
    <col min="13317" max="13317" width="10.25" style="131" customWidth="1"/>
    <col min="13318" max="13318" width="4.625" style="131" customWidth="1"/>
    <col min="13319" max="13319" width="5" style="131" customWidth="1"/>
    <col min="13320" max="13320" width="11.125" style="131" customWidth="1"/>
    <col min="13321" max="13321" width="16.125" style="131" customWidth="1"/>
    <col min="13322" max="13322" width="4.75" style="131" customWidth="1"/>
    <col min="13323" max="13323" width="3.625" style="131" customWidth="1"/>
    <col min="13324" max="13324" width="5.125" style="131" customWidth="1"/>
    <col min="13325" max="13325" width="3.125" style="131" customWidth="1"/>
    <col min="13326" max="13326" width="4.625" style="131" customWidth="1"/>
    <col min="13327" max="13327" width="5" style="131" customWidth="1"/>
    <col min="13328" max="13329" width="9.75" style="131" customWidth="1"/>
    <col min="13330" max="13331" width="7.875" style="131" customWidth="1"/>
    <col min="13332" max="13562" width="9" style="131"/>
    <col min="13563" max="13563" width="3.125" style="131" customWidth="1"/>
    <col min="13564" max="13564" width="7.625" style="131" customWidth="1"/>
    <col min="13565" max="13565" width="4.125" style="131" customWidth="1"/>
    <col min="13566" max="13566" width="17" style="131" customWidth="1"/>
    <col min="13567" max="13567" width="3.625" style="131" customWidth="1"/>
    <col min="13568" max="13568" width="9.125" style="131" customWidth="1"/>
    <col min="13569" max="13569" width="3.625" style="131" customWidth="1"/>
    <col min="13570" max="13570" width="4.625" style="131" customWidth="1"/>
    <col min="13571" max="13571" width="9.625" style="131" customWidth="1"/>
    <col min="13572" max="13572" width="10.125" style="131" customWidth="1"/>
    <col min="13573" max="13573" width="10.25" style="131" customWidth="1"/>
    <col min="13574" max="13574" width="4.625" style="131" customWidth="1"/>
    <col min="13575" max="13575" width="5" style="131" customWidth="1"/>
    <col min="13576" max="13576" width="11.125" style="131" customWidth="1"/>
    <col min="13577" max="13577" width="16.125" style="131" customWidth="1"/>
    <col min="13578" max="13578" width="4.75" style="131" customWidth="1"/>
    <col min="13579" max="13579" width="3.625" style="131" customWidth="1"/>
    <col min="13580" max="13580" width="5.125" style="131" customWidth="1"/>
    <col min="13581" max="13581" width="3.125" style="131" customWidth="1"/>
    <col min="13582" max="13582" width="4.625" style="131" customWidth="1"/>
    <col min="13583" max="13583" width="5" style="131" customWidth="1"/>
    <col min="13584" max="13585" width="9.75" style="131" customWidth="1"/>
    <col min="13586" max="13587" width="7.875" style="131" customWidth="1"/>
    <col min="13588" max="13818" width="9" style="131"/>
    <col min="13819" max="13819" width="3.125" style="131" customWidth="1"/>
    <col min="13820" max="13820" width="7.625" style="131" customWidth="1"/>
    <col min="13821" max="13821" width="4.125" style="131" customWidth="1"/>
    <col min="13822" max="13822" width="17" style="131" customWidth="1"/>
    <col min="13823" max="13823" width="3.625" style="131" customWidth="1"/>
    <col min="13824" max="13824" width="9.125" style="131" customWidth="1"/>
    <col min="13825" max="13825" width="3.625" style="131" customWidth="1"/>
    <col min="13826" max="13826" width="4.625" style="131" customWidth="1"/>
    <col min="13827" max="13827" width="9.625" style="131" customWidth="1"/>
    <col min="13828" max="13828" width="10.125" style="131" customWidth="1"/>
    <col min="13829" max="13829" width="10.25" style="131" customWidth="1"/>
    <col min="13830" max="13830" width="4.625" style="131" customWidth="1"/>
    <col min="13831" max="13831" width="5" style="131" customWidth="1"/>
    <col min="13832" max="13832" width="11.125" style="131" customWidth="1"/>
    <col min="13833" max="13833" width="16.125" style="131" customWidth="1"/>
    <col min="13834" max="13834" width="4.75" style="131" customWidth="1"/>
    <col min="13835" max="13835" width="3.625" style="131" customWidth="1"/>
    <col min="13836" max="13836" width="5.125" style="131" customWidth="1"/>
    <col min="13837" max="13837" width="3.125" style="131" customWidth="1"/>
    <col min="13838" max="13838" width="4.625" style="131" customWidth="1"/>
    <col min="13839" max="13839" width="5" style="131" customWidth="1"/>
    <col min="13840" max="13841" width="9.75" style="131" customWidth="1"/>
    <col min="13842" max="13843" width="7.875" style="131" customWidth="1"/>
    <col min="13844" max="14074" width="9" style="131"/>
    <col min="14075" max="14075" width="3.125" style="131" customWidth="1"/>
    <col min="14076" max="14076" width="7.625" style="131" customWidth="1"/>
    <col min="14077" max="14077" width="4.125" style="131" customWidth="1"/>
    <col min="14078" max="14078" width="17" style="131" customWidth="1"/>
    <col min="14079" max="14079" width="3.625" style="131" customWidth="1"/>
    <col min="14080" max="14080" width="9.125" style="131" customWidth="1"/>
    <col min="14081" max="14081" width="3.625" style="131" customWidth="1"/>
    <col min="14082" max="14082" width="4.625" style="131" customWidth="1"/>
    <col min="14083" max="14083" width="9.625" style="131" customWidth="1"/>
    <col min="14084" max="14084" width="10.125" style="131" customWidth="1"/>
    <col min="14085" max="14085" width="10.25" style="131" customWidth="1"/>
    <col min="14086" max="14086" width="4.625" style="131" customWidth="1"/>
    <col min="14087" max="14087" width="5" style="131" customWidth="1"/>
    <col min="14088" max="14088" width="11.125" style="131" customWidth="1"/>
    <col min="14089" max="14089" width="16.125" style="131" customWidth="1"/>
    <col min="14090" max="14090" width="4.75" style="131" customWidth="1"/>
    <col min="14091" max="14091" width="3.625" style="131" customWidth="1"/>
    <col min="14092" max="14092" width="5.125" style="131" customWidth="1"/>
    <col min="14093" max="14093" width="3.125" style="131" customWidth="1"/>
    <col min="14094" max="14094" width="4.625" style="131" customWidth="1"/>
    <col min="14095" max="14095" width="5" style="131" customWidth="1"/>
    <col min="14096" max="14097" width="9.75" style="131" customWidth="1"/>
    <col min="14098" max="14099" width="7.875" style="131" customWidth="1"/>
    <col min="14100" max="14330" width="9" style="131"/>
    <col min="14331" max="14331" width="3.125" style="131" customWidth="1"/>
    <col min="14332" max="14332" width="7.625" style="131" customWidth="1"/>
    <col min="14333" max="14333" width="4.125" style="131" customWidth="1"/>
    <col min="14334" max="14334" width="17" style="131" customWidth="1"/>
    <col min="14335" max="14335" width="3.625" style="131" customWidth="1"/>
    <col min="14336" max="14336" width="9.125" style="131" customWidth="1"/>
    <col min="14337" max="14337" width="3.625" style="131" customWidth="1"/>
    <col min="14338" max="14338" width="4.625" style="131" customWidth="1"/>
    <col min="14339" max="14339" width="9.625" style="131" customWidth="1"/>
    <col min="14340" max="14340" width="10.125" style="131" customWidth="1"/>
    <col min="14341" max="14341" width="10.25" style="131" customWidth="1"/>
    <col min="14342" max="14342" width="4.625" style="131" customWidth="1"/>
    <col min="14343" max="14343" width="5" style="131" customWidth="1"/>
    <col min="14344" max="14344" width="11.125" style="131" customWidth="1"/>
    <col min="14345" max="14345" width="16.125" style="131" customWidth="1"/>
    <col min="14346" max="14346" width="4.75" style="131" customWidth="1"/>
    <col min="14347" max="14347" width="3.625" style="131" customWidth="1"/>
    <col min="14348" max="14348" width="5.125" style="131" customWidth="1"/>
    <col min="14349" max="14349" width="3.125" style="131" customWidth="1"/>
    <col min="14350" max="14350" width="4.625" style="131" customWidth="1"/>
    <col min="14351" max="14351" width="5" style="131" customWidth="1"/>
    <col min="14352" max="14353" width="9.75" style="131" customWidth="1"/>
    <col min="14354" max="14355" width="7.875" style="131" customWidth="1"/>
    <col min="14356" max="14586" width="9" style="131"/>
    <col min="14587" max="14587" width="3.125" style="131" customWidth="1"/>
    <col min="14588" max="14588" width="7.625" style="131" customWidth="1"/>
    <col min="14589" max="14589" width="4.125" style="131" customWidth="1"/>
    <col min="14590" max="14590" width="17" style="131" customWidth="1"/>
    <col min="14591" max="14591" width="3.625" style="131" customWidth="1"/>
    <col min="14592" max="14592" width="9.125" style="131" customWidth="1"/>
    <col min="14593" max="14593" width="3.625" style="131" customWidth="1"/>
    <col min="14594" max="14594" width="4.625" style="131" customWidth="1"/>
    <col min="14595" max="14595" width="9.625" style="131" customWidth="1"/>
    <col min="14596" max="14596" width="10.125" style="131" customWidth="1"/>
    <col min="14597" max="14597" width="10.25" style="131" customWidth="1"/>
    <col min="14598" max="14598" width="4.625" style="131" customWidth="1"/>
    <col min="14599" max="14599" width="5" style="131" customWidth="1"/>
    <col min="14600" max="14600" width="11.125" style="131" customWidth="1"/>
    <col min="14601" max="14601" width="16.125" style="131" customWidth="1"/>
    <col min="14602" max="14602" width="4.75" style="131" customWidth="1"/>
    <col min="14603" max="14603" width="3.625" style="131" customWidth="1"/>
    <col min="14604" max="14604" width="5.125" style="131" customWidth="1"/>
    <col min="14605" max="14605" width="3.125" style="131" customWidth="1"/>
    <col min="14606" max="14606" width="4.625" style="131" customWidth="1"/>
    <col min="14607" max="14607" width="5" style="131" customWidth="1"/>
    <col min="14608" max="14609" width="9.75" style="131" customWidth="1"/>
    <col min="14610" max="14611" width="7.875" style="131" customWidth="1"/>
    <col min="14612" max="14842" width="9" style="131"/>
    <col min="14843" max="14843" width="3.125" style="131" customWidth="1"/>
    <col min="14844" max="14844" width="7.625" style="131" customWidth="1"/>
    <col min="14845" max="14845" width="4.125" style="131" customWidth="1"/>
    <col min="14846" max="14846" width="17" style="131" customWidth="1"/>
    <col min="14847" max="14847" width="3.625" style="131" customWidth="1"/>
    <col min="14848" max="14848" width="9.125" style="131" customWidth="1"/>
    <col min="14849" max="14849" width="3.625" style="131" customWidth="1"/>
    <col min="14850" max="14850" width="4.625" style="131" customWidth="1"/>
    <col min="14851" max="14851" width="9.625" style="131" customWidth="1"/>
    <col min="14852" max="14852" width="10.125" style="131" customWidth="1"/>
    <col min="14853" max="14853" width="10.25" style="131" customWidth="1"/>
    <col min="14854" max="14854" width="4.625" style="131" customWidth="1"/>
    <col min="14855" max="14855" width="5" style="131" customWidth="1"/>
    <col min="14856" max="14856" width="11.125" style="131" customWidth="1"/>
    <col min="14857" max="14857" width="16.125" style="131" customWidth="1"/>
    <col min="14858" max="14858" width="4.75" style="131" customWidth="1"/>
    <col min="14859" max="14859" width="3.625" style="131" customWidth="1"/>
    <col min="14860" max="14860" width="5.125" style="131" customWidth="1"/>
    <col min="14861" max="14861" width="3.125" style="131" customWidth="1"/>
    <col min="14862" max="14862" width="4.625" style="131" customWidth="1"/>
    <col min="14863" max="14863" width="5" style="131" customWidth="1"/>
    <col min="14864" max="14865" width="9.75" style="131" customWidth="1"/>
    <col min="14866" max="14867" width="7.875" style="131" customWidth="1"/>
    <col min="14868" max="15098" width="9" style="131"/>
    <col min="15099" max="15099" width="3.125" style="131" customWidth="1"/>
    <col min="15100" max="15100" width="7.625" style="131" customWidth="1"/>
    <col min="15101" max="15101" width="4.125" style="131" customWidth="1"/>
    <col min="15102" max="15102" width="17" style="131" customWidth="1"/>
    <col min="15103" max="15103" width="3.625" style="131" customWidth="1"/>
    <col min="15104" max="15104" width="9.125" style="131" customWidth="1"/>
    <col min="15105" max="15105" width="3.625" style="131" customWidth="1"/>
    <col min="15106" max="15106" width="4.625" style="131" customWidth="1"/>
    <col min="15107" max="15107" width="9.625" style="131" customWidth="1"/>
    <col min="15108" max="15108" width="10.125" style="131" customWidth="1"/>
    <col min="15109" max="15109" width="10.25" style="131" customWidth="1"/>
    <col min="15110" max="15110" width="4.625" style="131" customWidth="1"/>
    <col min="15111" max="15111" width="5" style="131" customWidth="1"/>
    <col min="15112" max="15112" width="11.125" style="131" customWidth="1"/>
    <col min="15113" max="15113" width="16.125" style="131" customWidth="1"/>
    <col min="15114" max="15114" width="4.75" style="131" customWidth="1"/>
    <col min="15115" max="15115" width="3.625" style="131" customWidth="1"/>
    <col min="15116" max="15116" width="5.125" style="131" customWidth="1"/>
    <col min="15117" max="15117" width="3.125" style="131" customWidth="1"/>
    <col min="15118" max="15118" width="4.625" style="131" customWidth="1"/>
    <col min="15119" max="15119" width="5" style="131" customWidth="1"/>
    <col min="15120" max="15121" width="9.75" style="131" customWidth="1"/>
    <col min="15122" max="15123" width="7.875" style="131" customWidth="1"/>
    <col min="15124" max="15354" width="9" style="131"/>
    <col min="15355" max="15355" width="3.125" style="131" customWidth="1"/>
    <col min="15356" max="15356" width="7.625" style="131" customWidth="1"/>
    <col min="15357" max="15357" width="4.125" style="131" customWidth="1"/>
    <col min="15358" max="15358" width="17" style="131" customWidth="1"/>
    <col min="15359" max="15359" width="3.625" style="131" customWidth="1"/>
    <col min="15360" max="15360" width="9.125" style="131" customWidth="1"/>
    <col min="15361" max="15361" width="3.625" style="131" customWidth="1"/>
    <col min="15362" max="15362" width="4.625" style="131" customWidth="1"/>
    <col min="15363" max="15363" width="9.625" style="131" customWidth="1"/>
    <col min="15364" max="15364" width="10.125" style="131" customWidth="1"/>
    <col min="15365" max="15365" width="10.25" style="131" customWidth="1"/>
    <col min="15366" max="15366" width="4.625" style="131" customWidth="1"/>
    <col min="15367" max="15367" width="5" style="131" customWidth="1"/>
    <col min="15368" max="15368" width="11.125" style="131" customWidth="1"/>
    <col min="15369" max="15369" width="16.125" style="131" customWidth="1"/>
    <col min="15370" max="15370" width="4.75" style="131" customWidth="1"/>
    <col min="15371" max="15371" width="3.625" style="131" customWidth="1"/>
    <col min="15372" max="15372" width="5.125" style="131" customWidth="1"/>
    <col min="15373" max="15373" width="3.125" style="131" customWidth="1"/>
    <col min="15374" max="15374" width="4.625" style="131" customWidth="1"/>
    <col min="15375" max="15375" width="5" style="131" customWidth="1"/>
    <col min="15376" max="15377" width="9.75" style="131" customWidth="1"/>
    <col min="15378" max="15379" width="7.875" style="131" customWidth="1"/>
    <col min="15380" max="15610" width="9" style="131"/>
    <col min="15611" max="15611" width="3.125" style="131" customWidth="1"/>
    <col min="15612" max="15612" width="7.625" style="131" customWidth="1"/>
    <col min="15613" max="15613" width="4.125" style="131" customWidth="1"/>
    <col min="15614" max="15614" width="17" style="131" customWidth="1"/>
    <col min="15615" max="15615" width="3.625" style="131" customWidth="1"/>
    <col min="15616" max="15616" width="9.125" style="131" customWidth="1"/>
    <col min="15617" max="15617" width="3.625" style="131" customWidth="1"/>
    <col min="15618" max="15618" width="4.625" style="131" customWidth="1"/>
    <col min="15619" max="15619" width="9.625" style="131" customWidth="1"/>
    <col min="15620" max="15620" width="10.125" style="131" customWidth="1"/>
    <col min="15621" max="15621" width="10.25" style="131" customWidth="1"/>
    <col min="15622" max="15622" width="4.625" style="131" customWidth="1"/>
    <col min="15623" max="15623" width="5" style="131" customWidth="1"/>
    <col min="15624" max="15624" width="11.125" style="131" customWidth="1"/>
    <col min="15625" max="15625" width="16.125" style="131" customWidth="1"/>
    <col min="15626" max="15626" width="4.75" style="131" customWidth="1"/>
    <col min="15627" max="15627" width="3.625" style="131" customWidth="1"/>
    <col min="15628" max="15628" width="5.125" style="131" customWidth="1"/>
    <col min="15629" max="15629" width="3.125" style="131" customWidth="1"/>
    <col min="15630" max="15630" width="4.625" style="131" customWidth="1"/>
    <col min="15631" max="15631" width="5" style="131" customWidth="1"/>
    <col min="15632" max="15633" width="9.75" style="131" customWidth="1"/>
    <col min="15634" max="15635" width="7.875" style="131" customWidth="1"/>
    <col min="15636" max="15866" width="9" style="131"/>
    <col min="15867" max="15867" width="3.125" style="131" customWidth="1"/>
    <col min="15868" max="15868" width="7.625" style="131" customWidth="1"/>
    <col min="15869" max="15869" width="4.125" style="131" customWidth="1"/>
    <col min="15870" max="15870" width="17" style="131" customWidth="1"/>
    <col min="15871" max="15871" width="3.625" style="131" customWidth="1"/>
    <col min="15872" max="15872" width="9.125" style="131" customWidth="1"/>
    <col min="15873" max="15873" width="3.625" style="131" customWidth="1"/>
    <col min="15874" max="15874" width="4.625" style="131" customWidth="1"/>
    <col min="15875" max="15875" width="9.625" style="131" customWidth="1"/>
    <col min="15876" max="15876" width="10.125" style="131" customWidth="1"/>
    <col min="15877" max="15877" width="10.25" style="131" customWidth="1"/>
    <col min="15878" max="15878" width="4.625" style="131" customWidth="1"/>
    <col min="15879" max="15879" width="5" style="131" customWidth="1"/>
    <col min="15880" max="15880" width="11.125" style="131" customWidth="1"/>
    <col min="15881" max="15881" width="16.125" style="131" customWidth="1"/>
    <col min="15882" max="15882" width="4.75" style="131" customWidth="1"/>
    <col min="15883" max="15883" width="3.625" style="131" customWidth="1"/>
    <col min="15884" max="15884" width="5.125" style="131" customWidth="1"/>
    <col min="15885" max="15885" width="3.125" style="131" customWidth="1"/>
    <col min="15886" max="15886" width="4.625" style="131" customWidth="1"/>
    <col min="15887" max="15887" width="5" style="131" customWidth="1"/>
    <col min="15888" max="15889" width="9.75" style="131" customWidth="1"/>
    <col min="15890" max="15891" width="7.875" style="131" customWidth="1"/>
    <col min="15892" max="16122" width="9" style="131"/>
    <col min="16123" max="16123" width="3.125" style="131" customWidth="1"/>
    <col min="16124" max="16124" width="7.625" style="131" customWidth="1"/>
    <col min="16125" max="16125" width="4.125" style="131" customWidth="1"/>
    <col min="16126" max="16126" width="17" style="131" customWidth="1"/>
    <col min="16127" max="16127" width="3.625" style="131" customWidth="1"/>
    <col min="16128" max="16128" width="9.125" style="131" customWidth="1"/>
    <col min="16129" max="16129" width="3.625" style="131" customWidth="1"/>
    <col min="16130" max="16130" width="4.625" style="131" customWidth="1"/>
    <col min="16131" max="16131" width="9.625" style="131" customWidth="1"/>
    <col min="16132" max="16132" width="10.125" style="131" customWidth="1"/>
    <col min="16133" max="16133" width="10.25" style="131" customWidth="1"/>
    <col min="16134" max="16134" width="4.625" style="131" customWidth="1"/>
    <col min="16135" max="16135" width="5" style="131" customWidth="1"/>
    <col min="16136" max="16136" width="11.125" style="131" customWidth="1"/>
    <col min="16137" max="16137" width="16.125" style="131" customWidth="1"/>
    <col min="16138" max="16138" width="4.75" style="131" customWidth="1"/>
    <col min="16139" max="16139" width="3.625" style="131" customWidth="1"/>
    <col min="16140" max="16140" width="5.125" style="131" customWidth="1"/>
    <col min="16141" max="16141" width="3.125" style="131" customWidth="1"/>
    <col min="16142" max="16142" width="4.625" style="131" customWidth="1"/>
    <col min="16143" max="16143" width="5" style="131" customWidth="1"/>
    <col min="16144" max="16145" width="9.75" style="131" customWidth="1"/>
    <col min="16146" max="16147" width="7.875" style="131" customWidth="1"/>
    <col min="16148" max="16384" width="9" style="131"/>
  </cols>
  <sheetData>
    <row r="1" s="129" customFormat="1" ht="30.75" customHeight="1" spans="1:31">
      <c r="A1" s="132"/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99"/>
      <c r="V1" s="199"/>
      <c r="W1" s="199"/>
      <c r="X1" s="199"/>
      <c r="Y1" s="220" t="s">
        <v>816</v>
      </c>
      <c r="Z1" s="220"/>
      <c r="AA1" s="220"/>
      <c r="AB1" s="220"/>
      <c r="AC1" s="221"/>
      <c r="AD1" s="199"/>
      <c r="AE1" s="200"/>
    </row>
    <row r="2" s="129" customFormat="1" ht="34.5" customHeight="1" spans="1:30">
      <c r="A2" s="135" t="s">
        <v>1</v>
      </c>
      <c r="B2" s="136"/>
      <c r="C2" s="133"/>
      <c r="D2" s="137"/>
      <c r="E2" s="137"/>
      <c r="F2" s="137"/>
      <c r="G2" s="138" t="s">
        <v>2</v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200"/>
      <c r="V2" s="200"/>
      <c r="W2" s="200"/>
      <c r="X2" s="200"/>
      <c r="Y2" s="220"/>
      <c r="Z2" s="220"/>
      <c r="AA2" s="220"/>
      <c r="AB2" s="220"/>
      <c r="AC2" s="221"/>
      <c r="AD2" s="200"/>
    </row>
    <row r="3" s="129" customFormat="1" ht="28.5" customHeight="1" spans="1:31">
      <c r="A3" s="139" t="s">
        <v>3</v>
      </c>
      <c r="B3" s="140"/>
      <c r="C3" s="141" t="s">
        <v>4</v>
      </c>
      <c r="D3" s="142"/>
      <c r="E3" s="143"/>
      <c r="F3" s="144"/>
      <c r="G3" s="145" t="s">
        <v>817</v>
      </c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201"/>
      <c r="W3" s="202" t="s">
        <v>6</v>
      </c>
      <c r="X3" s="203"/>
      <c r="Y3" s="222" t="s">
        <v>7</v>
      </c>
      <c r="Z3" s="222" t="s">
        <v>8</v>
      </c>
      <c r="AA3" s="222" t="s">
        <v>9</v>
      </c>
      <c r="AB3" s="223" t="s">
        <v>10</v>
      </c>
      <c r="AC3" s="224" t="s">
        <v>11</v>
      </c>
      <c r="AD3" s="225"/>
      <c r="AE3" s="200"/>
    </row>
    <row r="4" s="129" customFormat="1" ht="36" customHeight="1" spans="1:31">
      <c r="A4" s="146"/>
      <c r="B4" s="147"/>
      <c r="C4" s="148"/>
      <c r="D4" s="149"/>
      <c r="E4" s="150"/>
      <c r="F4" s="151"/>
      <c r="G4" s="152" t="s">
        <v>12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204"/>
      <c r="V4" s="205"/>
      <c r="W4" s="206"/>
      <c r="X4" s="207"/>
      <c r="Y4" s="226"/>
      <c r="Z4" s="226"/>
      <c r="AA4" s="227"/>
      <c r="AB4" s="228" t="s">
        <v>13</v>
      </c>
      <c r="AC4" s="229"/>
      <c r="AD4" s="225"/>
      <c r="AE4" s="200"/>
    </row>
    <row r="5" ht="36.75" customHeight="1" spans="1:29">
      <c r="A5" s="154" t="s">
        <v>14</v>
      </c>
      <c r="B5" s="155"/>
      <c r="C5" s="155"/>
      <c r="D5" s="155"/>
      <c r="E5" s="156" t="s">
        <v>15</v>
      </c>
      <c r="F5" s="157" t="s">
        <v>16</v>
      </c>
      <c r="G5" s="158"/>
      <c r="H5" s="158"/>
      <c r="I5" s="185"/>
      <c r="J5" s="186" t="s">
        <v>17</v>
      </c>
      <c r="K5" s="186"/>
      <c r="L5" s="186"/>
      <c r="M5" s="186"/>
      <c r="N5" s="186"/>
      <c r="O5" s="157" t="s">
        <v>18</v>
      </c>
      <c r="P5" s="158"/>
      <c r="Q5" s="158"/>
      <c r="R5" s="158"/>
      <c r="S5" s="158"/>
      <c r="T5" s="158"/>
      <c r="U5" s="158"/>
      <c r="V5" s="185"/>
      <c r="W5" s="186" t="s">
        <v>19</v>
      </c>
      <c r="X5" s="186"/>
      <c r="Y5" s="230" t="s">
        <v>20</v>
      </c>
      <c r="Z5" s="231"/>
      <c r="AA5" s="232"/>
      <c r="AB5" s="230" t="s">
        <v>21</v>
      </c>
      <c r="AC5" s="233"/>
    </row>
    <row r="6" ht="50.1" customHeight="1" spans="1:29">
      <c r="A6" s="159"/>
      <c r="B6" s="160"/>
      <c r="C6" s="160"/>
      <c r="D6" s="161"/>
      <c r="E6" s="162">
        <v>1</v>
      </c>
      <c r="F6" s="163" t="s">
        <v>818</v>
      </c>
      <c r="G6" s="164"/>
      <c r="H6" s="164"/>
      <c r="I6" s="187"/>
      <c r="J6" s="188" t="s">
        <v>819</v>
      </c>
      <c r="K6" s="188"/>
      <c r="L6" s="188"/>
      <c r="M6" s="188"/>
      <c r="N6" s="188"/>
      <c r="O6" s="189" t="s">
        <v>24</v>
      </c>
      <c r="P6" s="190"/>
      <c r="Q6" s="190"/>
      <c r="R6" s="190"/>
      <c r="S6" s="190"/>
      <c r="T6" s="190"/>
      <c r="U6" s="190"/>
      <c r="V6" s="208"/>
      <c r="W6" s="209">
        <v>1</v>
      </c>
      <c r="X6" s="210"/>
      <c r="Y6" s="234" t="s">
        <v>820</v>
      </c>
      <c r="Z6" s="235"/>
      <c r="AA6" s="236"/>
      <c r="AB6" s="177" t="s">
        <v>25</v>
      </c>
      <c r="AC6" s="237"/>
    </row>
    <row r="7" ht="50.1" customHeight="1" spans="1:29">
      <c r="A7" s="165"/>
      <c r="B7" s="331"/>
      <c r="C7" s="331"/>
      <c r="D7" s="167"/>
      <c r="E7" s="162">
        <v>2</v>
      </c>
      <c r="F7" s="163" t="s">
        <v>821</v>
      </c>
      <c r="G7" s="164"/>
      <c r="H7" s="164"/>
      <c r="I7" s="187"/>
      <c r="J7" s="188" t="s">
        <v>822</v>
      </c>
      <c r="K7" s="188"/>
      <c r="L7" s="188"/>
      <c r="M7" s="188"/>
      <c r="N7" s="188"/>
      <c r="O7" s="189" t="s">
        <v>24</v>
      </c>
      <c r="P7" s="190"/>
      <c r="Q7" s="190"/>
      <c r="R7" s="190"/>
      <c r="S7" s="190"/>
      <c r="T7" s="190"/>
      <c r="U7" s="190"/>
      <c r="V7" s="208"/>
      <c r="W7" s="209">
        <v>1</v>
      </c>
      <c r="X7" s="210"/>
      <c r="Y7" s="234" t="s">
        <v>820</v>
      </c>
      <c r="Z7" s="235"/>
      <c r="AA7" s="236"/>
      <c r="AB7" s="177" t="s">
        <v>25</v>
      </c>
      <c r="AC7" s="237"/>
    </row>
    <row r="8" ht="50.1" customHeight="1" spans="1:29">
      <c r="A8" s="165"/>
      <c r="B8" s="331"/>
      <c r="C8" s="331"/>
      <c r="D8" s="167"/>
      <c r="E8" s="162">
        <v>3</v>
      </c>
      <c r="F8" s="163" t="s">
        <v>823</v>
      </c>
      <c r="G8" s="164"/>
      <c r="H8" s="164"/>
      <c r="I8" s="187"/>
      <c r="J8" s="188" t="s">
        <v>824</v>
      </c>
      <c r="K8" s="188"/>
      <c r="L8" s="188"/>
      <c r="M8" s="188"/>
      <c r="N8" s="188"/>
      <c r="O8" s="189" t="s">
        <v>24</v>
      </c>
      <c r="P8" s="190"/>
      <c r="Q8" s="190"/>
      <c r="R8" s="190"/>
      <c r="S8" s="190"/>
      <c r="T8" s="190"/>
      <c r="U8" s="190"/>
      <c r="V8" s="208"/>
      <c r="W8" s="209">
        <v>1</v>
      </c>
      <c r="X8" s="210"/>
      <c r="Y8" s="234" t="s">
        <v>820</v>
      </c>
      <c r="Z8" s="235"/>
      <c r="AA8" s="236"/>
      <c r="AB8" s="177" t="s">
        <v>25</v>
      </c>
      <c r="AC8" s="237"/>
    </row>
    <row r="9" ht="50.1" customHeight="1" spans="1:29">
      <c r="A9" s="165"/>
      <c r="B9" s="331"/>
      <c r="C9" s="331"/>
      <c r="D9" s="167"/>
      <c r="E9" s="162">
        <v>4</v>
      </c>
      <c r="F9" s="163" t="s">
        <v>825</v>
      </c>
      <c r="G9" s="164"/>
      <c r="H9" s="164"/>
      <c r="I9" s="187"/>
      <c r="J9" s="188" t="s">
        <v>819</v>
      </c>
      <c r="K9" s="188"/>
      <c r="L9" s="188"/>
      <c r="M9" s="188"/>
      <c r="N9" s="188"/>
      <c r="O9" s="189" t="s">
        <v>24</v>
      </c>
      <c r="P9" s="190"/>
      <c r="Q9" s="190"/>
      <c r="R9" s="190"/>
      <c r="S9" s="190"/>
      <c r="T9" s="190"/>
      <c r="U9" s="190"/>
      <c r="V9" s="208"/>
      <c r="W9" s="209">
        <v>1</v>
      </c>
      <c r="X9" s="210"/>
      <c r="Y9" s="234" t="s">
        <v>820</v>
      </c>
      <c r="Z9" s="235"/>
      <c r="AA9" s="236"/>
      <c r="AB9" s="177" t="s">
        <v>25</v>
      </c>
      <c r="AC9" s="237"/>
    </row>
    <row r="10" s="131" customFormat="1" ht="50.1" customHeight="1" spans="1:29">
      <c r="A10" s="165"/>
      <c r="B10" s="331"/>
      <c r="C10" s="331"/>
      <c r="D10" s="167"/>
      <c r="E10" s="162">
        <v>5</v>
      </c>
      <c r="F10" s="163" t="s">
        <v>826</v>
      </c>
      <c r="G10" s="164"/>
      <c r="H10" s="164"/>
      <c r="I10" s="187"/>
      <c r="J10" s="188" t="s">
        <v>827</v>
      </c>
      <c r="K10" s="188"/>
      <c r="L10" s="188"/>
      <c r="M10" s="188"/>
      <c r="N10" s="188"/>
      <c r="O10" s="189" t="s">
        <v>24</v>
      </c>
      <c r="P10" s="190"/>
      <c r="Q10" s="190"/>
      <c r="R10" s="190"/>
      <c r="S10" s="190"/>
      <c r="T10" s="190"/>
      <c r="U10" s="190"/>
      <c r="V10" s="208"/>
      <c r="W10" s="209">
        <v>1</v>
      </c>
      <c r="X10" s="210"/>
      <c r="Y10" s="234" t="s">
        <v>820</v>
      </c>
      <c r="Z10" s="235"/>
      <c r="AA10" s="236"/>
      <c r="AB10" s="177" t="s">
        <v>25</v>
      </c>
      <c r="AC10" s="237"/>
    </row>
    <row r="11" s="131" customFormat="1" ht="50.1" customHeight="1" spans="1:29">
      <c r="A11" s="165"/>
      <c r="B11" s="331"/>
      <c r="C11" s="331"/>
      <c r="D11" s="167"/>
      <c r="E11" s="162">
        <v>6</v>
      </c>
      <c r="F11" s="163" t="s">
        <v>828</v>
      </c>
      <c r="G11" s="164"/>
      <c r="H11" s="164"/>
      <c r="I11" s="187"/>
      <c r="J11" s="188" t="s">
        <v>819</v>
      </c>
      <c r="K11" s="188"/>
      <c r="L11" s="188"/>
      <c r="M11" s="188"/>
      <c r="N11" s="188"/>
      <c r="O11" s="189" t="s">
        <v>24</v>
      </c>
      <c r="P11" s="190"/>
      <c r="Q11" s="190"/>
      <c r="R11" s="190"/>
      <c r="S11" s="190"/>
      <c r="T11" s="190"/>
      <c r="U11" s="190"/>
      <c r="V11" s="208"/>
      <c r="W11" s="209">
        <v>1</v>
      </c>
      <c r="X11" s="210"/>
      <c r="Y11" s="234" t="s">
        <v>55</v>
      </c>
      <c r="Z11" s="235"/>
      <c r="AA11" s="236"/>
      <c r="AB11" s="177" t="s">
        <v>25</v>
      </c>
      <c r="AC11" s="237"/>
    </row>
    <row r="12" s="131" customFormat="1" ht="50.1" customHeight="1" spans="1:29">
      <c r="A12" s="165"/>
      <c r="B12" s="331"/>
      <c r="C12" s="331"/>
      <c r="D12" s="167"/>
      <c r="E12" s="162">
        <v>7</v>
      </c>
      <c r="F12" s="163" t="s">
        <v>829</v>
      </c>
      <c r="G12" s="164"/>
      <c r="H12" s="164"/>
      <c r="I12" s="187"/>
      <c r="J12" s="188" t="s">
        <v>827</v>
      </c>
      <c r="K12" s="188"/>
      <c r="L12" s="188"/>
      <c r="M12" s="188"/>
      <c r="N12" s="188"/>
      <c r="O12" s="189" t="s">
        <v>24</v>
      </c>
      <c r="P12" s="190"/>
      <c r="Q12" s="190"/>
      <c r="R12" s="190"/>
      <c r="S12" s="190"/>
      <c r="T12" s="190"/>
      <c r="U12" s="190"/>
      <c r="V12" s="208"/>
      <c r="W12" s="209">
        <v>1</v>
      </c>
      <c r="X12" s="210"/>
      <c r="Y12" s="234" t="s">
        <v>55</v>
      </c>
      <c r="Z12" s="235"/>
      <c r="AA12" s="236"/>
      <c r="AB12" s="177" t="s">
        <v>25</v>
      </c>
      <c r="AC12" s="237"/>
    </row>
    <row r="13" s="330" customFormat="1" ht="50.1" customHeight="1" spans="1:29">
      <c r="A13" s="165"/>
      <c r="B13" s="331"/>
      <c r="C13" s="331"/>
      <c r="D13" s="167"/>
      <c r="E13" s="351">
        <v>8</v>
      </c>
      <c r="F13" s="168" t="s">
        <v>830</v>
      </c>
      <c r="G13" s="169"/>
      <c r="H13" s="169"/>
      <c r="I13" s="192"/>
      <c r="J13" s="193" t="s">
        <v>819</v>
      </c>
      <c r="K13" s="193"/>
      <c r="L13" s="193"/>
      <c r="M13" s="193"/>
      <c r="N13" s="193"/>
      <c r="O13" s="194" t="s">
        <v>24</v>
      </c>
      <c r="P13" s="195"/>
      <c r="Q13" s="195"/>
      <c r="R13" s="195"/>
      <c r="S13" s="195"/>
      <c r="T13" s="195"/>
      <c r="U13" s="195"/>
      <c r="V13" s="211"/>
      <c r="W13" s="212">
        <v>1</v>
      </c>
      <c r="X13" s="213"/>
      <c r="Y13" s="238" t="s">
        <v>820</v>
      </c>
      <c r="Z13" s="239"/>
      <c r="AA13" s="240"/>
      <c r="AB13" s="354" t="s">
        <v>25</v>
      </c>
      <c r="AC13" s="355"/>
    </row>
    <row r="14" ht="29.25" customHeight="1" spans="1:29">
      <c r="A14" s="170" t="s">
        <v>62</v>
      </c>
      <c r="B14" s="171"/>
      <c r="C14" s="171"/>
      <c r="D14" s="172"/>
      <c r="E14" s="173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241"/>
    </row>
    <row r="15" ht="33.75" customHeight="1" spans="1:29">
      <c r="A15" s="174" t="s">
        <v>63</v>
      </c>
      <c r="B15" s="175" t="s">
        <v>64</v>
      </c>
      <c r="C15" s="175"/>
      <c r="D15" s="175" t="s">
        <v>65</v>
      </c>
      <c r="E15" s="176" t="s">
        <v>66</v>
      </c>
      <c r="F15" s="176"/>
      <c r="G15" s="176" t="s">
        <v>67</v>
      </c>
      <c r="H15" s="176" t="s">
        <v>68</v>
      </c>
      <c r="I15" s="176"/>
      <c r="J15" s="176"/>
      <c r="K15" s="176"/>
      <c r="L15" s="176" t="s">
        <v>69</v>
      </c>
      <c r="M15" s="176" t="s">
        <v>70</v>
      </c>
      <c r="N15" s="176"/>
      <c r="O15" s="176"/>
      <c r="P15" s="176" t="s">
        <v>63</v>
      </c>
      <c r="Q15" s="176" t="s">
        <v>71</v>
      </c>
      <c r="R15" s="176"/>
      <c r="S15" s="176" t="s">
        <v>65</v>
      </c>
      <c r="T15" s="176" t="s">
        <v>66</v>
      </c>
      <c r="U15" s="176"/>
      <c r="V15" s="176" t="s">
        <v>67</v>
      </c>
      <c r="W15" s="176" t="s">
        <v>68</v>
      </c>
      <c r="X15" s="176"/>
      <c r="Y15" s="176"/>
      <c r="Z15" s="176" t="s">
        <v>69</v>
      </c>
      <c r="AA15" s="176"/>
      <c r="AB15" s="242" t="s">
        <v>70</v>
      </c>
      <c r="AC15" s="243"/>
    </row>
    <row r="16" ht="25.5" customHeight="1" spans="1:30">
      <c r="A16" s="177">
        <v>1</v>
      </c>
      <c r="B16" s="177" t="s">
        <v>831</v>
      </c>
      <c r="C16" s="177"/>
      <c r="D16" s="177" t="s">
        <v>73</v>
      </c>
      <c r="E16" s="177"/>
      <c r="F16" s="177"/>
      <c r="G16" s="178"/>
      <c r="H16" s="177" t="s">
        <v>74</v>
      </c>
      <c r="I16" s="177"/>
      <c r="J16" s="177"/>
      <c r="K16" s="177"/>
      <c r="L16" s="177"/>
      <c r="M16" s="177"/>
      <c r="N16" s="177"/>
      <c r="O16" s="177"/>
      <c r="P16" s="177">
        <v>40</v>
      </c>
      <c r="Q16" s="177">
        <v>20240118</v>
      </c>
      <c r="R16" s="177"/>
      <c r="S16" s="182" t="s">
        <v>214</v>
      </c>
      <c r="T16" s="214" t="s">
        <v>832</v>
      </c>
      <c r="U16" s="215"/>
      <c r="V16" s="43" t="s">
        <v>833</v>
      </c>
      <c r="W16" s="177" t="s">
        <v>78</v>
      </c>
      <c r="X16" s="177"/>
      <c r="Y16" s="177"/>
      <c r="Z16" s="177" t="s">
        <v>79</v>
      </c>
      <c r="AA16" s="177"/>
      <c r="AB16" s="177"/>
      <c r="AC16" s="177"/>
      <c r="AD16" s="130"/>
    </row>
    <row r="17" ht="26.1" customHeight="1" spans="1:30">
      <c r="A17" s="177">
        <v>2</v>
      </c>
      <c r="B17" s="177" t="s">
        <v>834</v>
      </c>
      <c r="C17" s="177"/>
      <c r="D17" s="177" t="s">
        <v>81</v>
      </c>
      <c r="E17" s="483" t="s">
        <v>835</v>
      </c>
      <c r="F17" s="177"/>
      <c r="G17" s="181" t="s">
        <v>836</v>
      </c>
      <c r="H17" s="177" t="s">
        <v>837</v>
      </c>
      <c r="I17" s="177"/>
      <c r="J17" s="177"/>
      <c r="K17" s="177"/>
      <c r="L17" s="177" t="s">
        <v>838</v>
      </c>
      <c r="M17" s="177" t="s">
        <v>89</v>
      </c>
      <c r="N17" s="177"/>
      <c r="O17" s="177"/>
      <c r="P17" s="177">
        <v>41</v>
      </c>
      <c r="Q17" s="177">
        <v>20240118</v>
      </c>
      <c r="R17" s="177"/>
      <c r="S17" s="182" t="s">
        <v>214</v>
      </c>
      <c r="T17" s="214" t="s">
        <v>839</v>
      </c>
      <c r="U17" s="215"/>
      <c r="V17" s="43" t="s">
        <v>840</v>
      </c>
      <c r="W17" s="177" t="s">
        <v>84</v>
      </c>
      <c r="X17" s="177"/>
      <c r="Y17" s="177"/>
      <c r="Z17" s="177" t="s">
        <v>79</v>
      </c>
      <c r="AA17" s="177"/>
      <c r="AB17" s="177"/>
      <c r="AC17" s="177"/>
      <c r="AD17" s="130"/>
    </row>
    <row r="18" ht="26.1" customHeight="1" spans="1:30">
      <c r="A18" s="177">
        <v>3</v>
      </c>
      <c r="B18" s="177">
        <v>20220325</v>
      </c>
      <c r="C18" s="177"/>
      <c r="D18" s="177" t="s">
        <v>106</v>
      </c>
      <c r="E18" s="177" t="s">
        <v>841</v>
      </c>
      <c r="F18" s="177"/>
      <c r="G18" s="181" t="s">
        <v>824</v>
      </c>
      <c r="H18" s="177" t="s">
        <v>842</v>
      </c>
      <c r="I18" s="177"/>
      <c r="J18" s="177"/>
      <c r="K18" s="177"/>
      <c r="L18" s="177" t="s">
        <v>843</v>
      </c>
      <c r="M18" s="177"/>
      <c r="N18" s="177"/>
      <c r="O18" s="177"/>
      <c r="P18" s="177">
        <v>42</v>
      </c>
      <c r="Q18" s="177">
        <v>20240118</v>
      </c>
      <c r="R18" s="177"/>
      <c r="S18" s="182" t="s">
        <v>214</v>
      </c>
      <c r="T18" s="214" t="s">
        <v>844</v>
      </c>
      <c r="U18" s="215"/>
      <c r="V18" s="43" t="s">
        <v>833</v>
      </c>
      <c r="W18" s="177" t="s">
        <v>84</v>
      </c>
      <c r="X18" s="177"/>
      <c r="Y18" s="177"/>
      <c r="Z18" s="177" t="s">
        <v>79</v>
      </c>
      <c r="AA18" s="177"/>
      <c r="AB18" s="177"/>
      <c r="AC18" s="177"/>
      <c r="AD18" s="130"/>
    </row>
    <row r="19" ht="26.1" customHeight="1" spans="1:30">
      <c r="A19" s="177">
        <v>4</v>
      </c>
      <c r="B19" s="177">
        <v>20220407</v>
      </c>
      <c r="C19" s="177"/>
      <c r="D19" s="177" t="s">
        <v>133</v>
      </c>
      <c r="E19" s="177" t="s">
        <v>845</v>
      </c>
      <c r="F19" s="177"/>
      <c r="G19" s="181" t="s">
        <v>846</v>
      </c>
      <c r="H19" s="177" t="s">
        <v>847</v>
      </c>
      <c r="I19" s="177"/>
      <c r="J19" s="177"/>
      <c r="K19" s="177"/>
      <c r="L19" s="177" t="s">
        <v>110</v>
      </c>
      <c r="M19" s="177" t="s">
        <v>89</v>
      </c>
      <c r="N19" s="177"/>
      <c r="O19" s="177"/>
      <c r="P19" s="177">
        <v>43</v>
      </c>
      <c r="Q19" s="177">
        <v>20252021</v>
      </c>
      <c r="R19" s="177"/>
      <c r="S19" s="182" t="s">
        <v>230</v>
      </c>
      <c r="T19" s="352" t="s">
        <v>848</v>
      </c>
      <c r="U19" s="353"/>
      <c r="V19" s="43" t="s">
        <v>849</v>
      </c>
      <c r="W19" s="177" t="s">
        <v>233</v>
      </c>
      <c r="X19" s="177"/>
      <c r="Y19" s="177"/>
      <c r="Z19" s="180" t="s">
        <v>234</v>
      </c>
      <c r="AA19" s="180"/>
      <c r="AB19" s="177"/>
      <c r="AC19" s="177"/>
      <c r="AD19" s="130"/>
    </row>
    <row r="20" ht="26.1" customHeight="1" spans="1:30">
      <c r="A20" s="177">
        <v>5</v>
      </c>
      <c r="B20" s="177">
        <v>20220509</v>
      </c>
      <c r="C20" s="177"/>
      <c r="D20" s="177" t="s">
        <v>162</v>
      </c>
      <c r="E20" s="177" t="s">
        <v>850</v>
      </c>
      <c r="F20" s="177"/>
      <c r="G20" s="181" t="s">
        <v>851</v>
      </c>
      <c r="H20" s="177" t="s">
        <v>101</v>
      </c>
      <c r="I20" s="177"/>
      <c r="J20" s="177"/>
      <c r="K20" s="177"/>
      <c r="L20" s="177" t="s">
        <v>852</v>
      </c>
      <c r="M20" s="196" t="s">
        <v>96</v>
      </c>
      <c r="N20" s="197"/>
      <c r="O20" s="198"/>
      <c r="P20" s="177">
        <v>44</v>
      </c>
      <c r="Q20" s="177">
        <v>20251205</v>
      </c>
      <c r="R20" s="177"/>
      <c r="S20" s="182" t="s">
        <v>853</v>
      </c>
      <c r="T20" s="214" t="s">
        <v>854</v>
      </c>
      <c r="U20" s="215"/>
      <c r="V20" s="43" t="s">
        <v>819</v>
      </c>
      <c r="W20" s="177" t="s">
        <v>163</v>
      </c>
      <c r="X20" s="177"/>
      <c r="Y20" s="177"/>
      <c r="Z20" s="177" t="s">
        <v>855</v>
      </c>
      <c r="AA20" s="177"/>
      <c r="AB20" s="177"/>
      <c r="AC20" s="177"/>
      <c r="AD20" s="130"/>
    </row>
    <row r="21" ht="26.1" customHeight="1" spans="1:30">
      <c r="A21" s="177">
        <v>6</v>
      </c>
      <c r="B21" s="177">
        <v>20220509</v>
      </c>
      <c r="C21" s="177"/>
      <c r="D21" s="177" t="s">
        <v>162</v>
      </c>
      <c r="E21" s="177" t="s">
        <v>856</v>
      </c>
      <c r="F21" s="177"/>
      <c r="G21" s="181" t="s">
        <v>857</v>
      </c>
      <c r="H21" s="177" t="s">
        <v>101</v>
      </c>
      <c r="I21" s="177"/>
      <c r="J21" s="177"/>
      <c r="K21" s="177"/>
      <c r="L21" s="177" t="s">
        <v>852</v>
      </c>
      <c r="M21" s="196" t="s">
        <v>96</v>
      </c>
      <c r="N21" s="197"/>
      <c r="O21" s="198"/>
      <c r="P21" s="177">
        <v>45</v>
      </c>
      <c r="Q21" s="177">
        <v>20251205</v>
      </c>
      <c r="R21" s="177"/>
      <c r="S21" s="182" t="s">
        <v>853</v>
      </c>
      <c r="T21" s="214" t="s">
        <v>858</v>
      </c>
      <c r="U21" s="215"/>
      <c r="V21" s="43" t="s">
        <v>859</v>
      </c>
      <c r="W21" s="177" t="s">
        <v>163</v>
      </c>
      <c r="X21" s="177"/>
      <c r="Y21" s="177"/>
      <c r="Z21" s="177" t="s">
        <v>855</v>
      </c>
      <c r="AA21" s="177"/>
      <c r="AB21" s="177"/>
      <c r="AC21" s="177"/>
      <c r="AD21" s="130"/>
    </row>
    <row r="22" ht="26.1" customHeight="1" spans="1:30">
      <c r="A22" s="177">
        <v>7</v>
      </c>
      <c r="B22" s="177">
        <v>20220509</v>
      </c>
      <c r="C22" s="177"/>
      <c r="D22" s="177" t="s">
        <v>162</v>
      </c>
      <c r="E22" s="177" t="s">
        <v>860</v>
      </c>
      <c r="F22" s="177"/>
      <c r="G22" s="181" t="s">
        <v>861</v>
      </c>
      <c r="H22" s="177" t="s">
        <v>101</v>
      </c>
      <c r="I22" s="177"/>
      <c r="J22" s="177"/>
      <c r="K22" s="177"/>
      <c r="L22" s="177" t="s">
        <v>852</v>
      </c>
      <c r="M22" s="196" t="s">
        <v>96</v>
      </c>
      <c r="N22" s="197"/>
      <c r="O22" s="198"/>
      <c r="P22" s="177">
        <v>46</v>
      </c>
      <c r="Q22" s="177">
        <v>20251205</v>
      </c>
      <c r="R22" s="177"/>
      <c r="S22" s="182" t="s">
        <v>853</v>
      </c>
      <c r="T22" s="214" t="s">
        <v>862</v>
      </c>
      <c r="U22" s="215"/>
      <c r="V22" s="43" t="s">
        <v>863</v>
      </c>
      <c r="W22" s="177" t="s">
        <v>163</v>
      </c>
      <c r="X22" s="177"/>
      <c r="Y22" s="177"/>
      <c r="Z22" s="177" t="s">
        <v>855</v>
      </c>
      <c r="AA22" s="177"/>
      <c r="AB22" s="177"/>
      <c r="AC22" s="177"/>
      <c r="AD22" s="130"/>
    </row>
    <row r="23" ht="26.1" customHeight="1" spans="1:29">
      <c r="A23" s="177">
        <v>8</v>
      </c>
      <c r="B23" s="177">
        <v>20220509</v>
      </c>
      <c r="C23" s="177"/>
      <c r="D23" s="177" t="s">
        <v>162</v>
      </c>
      <c r="E23" s="177" t="s">
        <v>864</v>
      </c>
      <c r="F23" s="177"/>
      <c r="G23" s="181" t="s">
        <v>865</v>
      </c>
      <c r="H23" s="177" t="s">
        <v>101</v>
      </c>
      <c r="I23" s="177"/>
      <c r="J23" s="177"/>
      <c r="K23" s="177"/>
      <c r="L23" s="177" t="s">
        <v>852</v>
      </c>
      <c r="M23" s="196" t="s">
        <v>96</v>
      </c>
      <c r="N23" s="197"/>
      <c r="O23" s="198"/>
      <c r="P23" s="177">
        <v>47</v>
      </c>
      <c r="Q23" s="177">
        <v>20251205</v>
      </c>
      <c r="R23" s="177"/>
      <c r="S23" s="182" t="s">
        <v>853</v>
      </c>
      <c r="T23" s="177" t="s">
        <v>866</v>
      </c>
      <c r="U23" s="177"/>
      <c r="V23" s="216" t="s">
        <v>867</v>
      </c>
      <c r="W23" s="177" t="s">
        <v>163</v>
      </c>
      <c r="X23" s="177"/>
      <c r="Y23" s="177"/>
      <c r="Z23" s="177" t="s">
        <v>855</v>
      </c>
      <c r="AA23" s="177"/>
      <c r="AB23" s="177"/>
      <c r="AC23" s="177"/>
    </row>
    <row r="24" ht="26.1" customHeight="1" spans="1:29">
      <c r="A24" s="177">
        <v>9</v>
      </c>
      <c r="B24" s="177">
        <v>20220715</v>
      </c>
      <c r="C24" s="177"/>
      <c r="D24" s="177" t="s">
        <v>75</v>
      </c>
      <c r="E24" s="196" t="s">
        <v>868</v>
      </c>
      <c r="F24" s="198"/>
      <c r="G24" s="43" t="s">
        <v>869</v>
      </c>
      <c r="H24" s="177" t="s">
        <v>101</v>
      </c>
      <c r="I24" s="177"/>
      <c r="J24" s="177"/>
      <c r="K24" s="177"/>
      <c r="L24" s="177" t="s">
        <v>870</v>
      </c>
      <c r="M24" s="177" t="s">
        <v>871</v>
      </c>
      <c r="N24" s="177"/>
      <c r="O24" s="177"/>
      <c r="P24" s="177">
        <v>48</v>
      </c>
      <c r="Q24" s="177"/>
      <c r="R24" s="177"/>
      <c r="S24" s="182"/>
      <c r="T24" s="177"/>
      <c r="U24" s="177"/>
      <c r="V24" s="179"/>
      <c r="W24" s="177"/>
      <c r="X24" s="177"/>
      <c r="Y24" s="177"/>
      <c r="Z24" s="177"/>
      <c r="AA24" s="177"/>
      <c r="AB24" s="177"/>
      <c r="AC24" s="177"/>
    </row>
    <row r="25" ht="26.1" customHeight="1" spans="1:29">
      <c r="A25" s="177">
        <v>10</v>
      </c>
      <c r="B25" s="177">
        <v>20220715</v>
      </c>
      <c r="C25" s="177"/>
      <c r="D25" s="177" t="s">
        <v>75</v>
      </c>
      <c r="E25" s="196" t="s">
        <v>872</v>
      </c>
      <c r="F25" s="198"/>
      <c r="G25" s="43" t="s">
        <v>873</v>
      </c>
      <c r="H25" s="177" t="s">
        <v>101</v>
      </c>
      <c r="I25" s="177"/>
      <c r="J25" s="177"/>
      <c r="K25" s="177"/>
      <c r="L25" s="177" t="s">
        <v>870</v>
      </c>
      <c r="M25" s="177" t="s">
        <v>871</v>
      </c>
      <c r="N25" s="177"/>
      <c r="O25" s="177"/>
      <c r="P25" s="177">
        <v>49</v>
      </c>
      <c r="Q25" s="177"/>
      <c r="R25" s="177"/>
      <c r="S25" s="182"/>
      <c r="T25" s="177"/>
      <c r="U25" s="177"/>
      <c r="V25" s="217"/>
      <c r="W25" s="177"/>
      <c r="X25" s="177"/>
      <c r="Y25" s="177"/>
      <c r="Z25" s="177"/>
      <c r="AA25" s="177"/>
      <c r="AB25" s="177"/>
      <c r="AC25" s="177"/>
    </row>
    <row r="26" ht="26.1" customHeight="1" spans="1:29">
      <c r="A26" s="177">
        <v>11</v>
      </c>
      <c r="B26" s="177">
        <v>20240118</v>
      </c>
      <c r="C26" s="177"/>
      <c r="D26" s="177" t="s">
        <v>214</v>
      </c>
      <c r="E26" s="332" t="s">
        <v>825</v>
      </c>
      <c r="F26" s="333"/>
      <c r="G26" s="179" t="s">
        <v>874</v>
      </c>
      <c r="H26" s="177" t="s">
        <v>78</v>
      </c>
      <c r="I26" s="177"/>
      <c r="J26" s="177"/>
      <c r="K26" s="177"/>
      <c r="L26" s="177" t="s">
        <v>79</v>
      </c>
      <c r="M26" s="177"/>
      <c r="N26" s="177"/>
      <c r="O26" s="177"/>
      <c r="P26" s="177">
        <v>50</v>
      </c>
      <c r="Q26" s="177"/>
      <c r="R26" s="177"/>
      <c r="S26" s="182"/>
      <c r="T26" s="177"/>
      <c r="U26" s="177"/>
      <c r="V26" s="217"/>
      <c r="W26" s="177"/>
      <c r="X26" s="177"/>
      <c r="Y26" s="177"/>
      <c r="Z26" s="177"/>
      <c r="AA26" s="177"/>
      <c r="AB26" s="177"/>
      <c r="AC26" s="177"/>
    </row>
    <row r="27" ht="26.1" customHeight="1" spans="1:29">
      <c r="A27" s="177">
        <v>12</v>
      </c>
      <c r="B27" s="177">
        <v>20240118</v>
      </c>
      <c r="C27" s="177"/>
      <c r="D27" s="177" t="s">
        <v>214</v>
      </c>
      <c r="E27" s="180" t="s">
        <v>826</v>
      </c>
      <c r="F27" s="180"/>
      <c r="G27" s="179" t="s">
        <v>824</v>
      </c>
      <c r="H27" s="177" t="s">
        <v>78</v>
      </c>
      <c r="I27" s="177"/>
      <c r="J27" s="177"/>
      <c r="K27" s="177"/>
      <c r="L27" s="177" t="s">
        <v>79</v>
      </c>
      <c r="M27" s="177"/>
      <c r="N27" s="177"/>
      <c r="O27" s="177"/>
      <c r="P27" s="177">
        <v>51</v>
      </c>
      <c r="Q27" s="177"/>
      <c r="R27" s="177"/>
      <c r="S27" s="182"/>
      <c r="T27" s="177"/>
      <c r="U27" s="177"/>
      <c r="V27" s="181"/>
      <c r="W27" s="177"/>
      <c r="X27" s="177"/>
      <c r="Y27" s="177"/>
      <c r="Z27" s="177"/>
      <c r="AA27" s="177"/>
      <c r="AB27" s="177"/>
      <c r="AC27" s="177"/>
    </row>
    <row r="28" ht="26.1" customHeight="1" spans="1:29">
      <c r="A28" s="177">
        <v>13</v>
      </c>
      <c r="B28" s="177">
        <v>20240118</v>
      </c>
      <c r="C28" s="177"/>
      <c r="D28" s="177" t="s">
        <v>214</v>
      </c>
      <c r="E28" s="180" t="s">
        <v>828</v>
      </c>
      <c r="F28" s="180"/>
      <c r="G28" s="179" t="s">
        <v>875</v>
      </c>
      <c r="H28" s="177" t="s">
        <v>84</v>
      </c>
      <c r="I28" s="177"/>
      <c r="J28" s="177"/>
      <c r="K28" s="177"/>
      <c r="L28" s="177" t="s">
        <v>79</v>
      </c>
      <c r="M28" s="177"/>
      <c r="N28" s="177"/>
      <c r="O28" s="177"/>
      <c r="P28" s="177">
        <v>52</v>
      </c>
      <c r="Q28" s="177"/>
      <c r="R28" s="177"/>
      <c r="S28" s="182"/>
      <c r="T28" s="177"/>
      <c r="U28" s="177"/>
      <c r="V28" s="181"/>
      <c r="W28" s="177"/>
      <c r="X28" s="177"/>
      <c r="Y28" s="177"/>
      <c r="Z28" s="177"/>
      <c r="AA28" s="177"/>
      <c r="AB28" s="177"/>
      <c r="AC28" s="177"/>
    </row>
    <row r="29" ht="26.1" customHeight="1" spans="1:29">
      <c r="A29" s="177">
        <v>14</v>
      </c>
      <c r="B29" s="177">
        <v>20240118</v>
      </c>
      <c r="C29" s="177"/>
      <c r="D29" s="177" t="s">
        <v>214</v>
      </c>
      <c r="E29" s="180" t="s">
        <v>829</v>
      </c>
      <c r="F29" s="180"/>
      <c r="G29" s="179" t="s">
        <v>876</v>
      </c>
      <c r="H29" s="177" t="s">
        <v>84</v>
      </c>
      <c r="I29" s="177"/>
      <c r="J29" s="177"/>
      <c r="K29" s="177"/>
      <c r="L29" s="177" t="s">
        <v>79</v>
      </c>
      <c r="M29" s="177"/>
      <c r="N29" s="177"/>
      <c r="O29" s="177"/>
      <c r="P29" s="177">
        <v>53</v>
      </c>
      <c r="Q29" s="177"/>
      <c r="R29" s="177"/>
      <c r="S29" s="182"/>
      <c r="T29" s="177"/>
      <c r="U29" s="177"/>
      <c r="V29" s="181"/>
      <c r="W29" s="177"/>
      <c r="X29" s="177"/>
      <c r="Y29" s="177"/>
      <c r="Z29" s="177"/>
      <c r="AA29" s="177"/>
      <c r="AB29" s="177"/>
      <c r="AC29" s="177"/>
    </row>
    <row r="30" ht="26.1" customHeight="1" spans="1:29">
      <c r="A30" s="177">
        <v>15</v>
      </c>
      <c r="B30" s="177">
        <v>20240118</v>
      </c>
      <c r="C30" s="177"/>
      <c r="D30" s="177" t="s">
        <v>214</v>
      </c>
      <c r="E30" s="177" t="s">
        <v>877</v>
      </c>
      <c r="F30" s="177"/>
      <c r="G30" s="179" t="s">
        <v>878</v>
      </c>
      <c r="H30" s="177" t="s">
        <v>78</v>
      </c>
      <c r="I30" s="177"/>
      <c r="J30" s="177"/>
      <c r="K30" s="177"/>
      <c r="L30" s="177" t="s">
        <v>79</v>
      </c>
      <c r="M30" s="177"/>
      <c r="N30" s="177"/>
      <c r="O30" s="177"/>
      <c r="P30" s="177">
        <v>54</v>
      </c>
      <c r="Q30" s="177"/>
      <c r="R30" s="177"/>
      <c r="S30" s="182"/>
      <c r="T30" s="177"/>
      <c r="U30" s="177"/>
      <c r="V30" s="178"/>
      <c r="W30" s="177"/>
      <c r="X30" s="177"/>
      <c r="Y30" s="177"/>
      <c r="Z30" s="177"/>
      <c r="AA30" s="177"/>
      <c r="AB30" s="177"/>
      <c r="AC30" s="177"/>
    </row>
    <row r="31" ht="26.1" customHeight="1" spans="1:29">
      <c r="A31" s="177">
        <v>16</v>
      </c>
      <c r="B31" s="177">
        <v>20240118</v>
      </c>
      <c r="C31" s="177"/>
      <c r="D31" s="177" t="s">
        <v>214</v>
      </c>
      <c r="E31" s="177" t="s">
        <v>879</v>
      </c>
      <c r="F31" s="177"/>
      <c r="G31" s="179" t="s">
        <v>880</v>
      </c>
      <c r="H31" s="177" t="s">
        <v>78</v>
      </c>
      <c r="I31" s="177"/>
      <c r="J31" s="177"/>
      <c r="K31" s="177"/>
      <c r="L31" s="177" t="s">
        <v>79</v>
      </c>
      <c r="M31" s="177"/>
      <c r="N31" s="177"/>
      <c r="O31" s="177"/>
      <c r="P31" s="177">
        <v>55</v>
      </c>
      <c r="Q31" s="177"/>
      <c r="R31" s="177"/>
      <c r="S31" s="182"/>
      <c r="T31" s="102"/>
      <c r="U31" s="102"/>
      <c r="V31" s="43"/>
      <c r="W31" s="177"/>
      <c r="X31" s="177"/>
      <c r="Y31" s="177"/>
      <c r="Z31" s="177"/>
      <c r="AA31" s="177"/>
      <c r="AB31" s="177"/>
      <c r="AC31" s="177"/>
    </row>
    <row r="32" ht="26.1" customHeight="1" spans="1:29">
      <c r="A32" s="177">
        <v>17</v>
      </c>
      <c r="B32" s="177">
        <v>20240118</v>
      </c>
      <c r="C32" s="177"/>
      <c r="D32" s="177" t="s">
        <v>214</v>
      </c>
      <c r="E32" s="177" t="s">
        <v>881</v>
      </c>
      <c r="F32" s="177"/>
      <c r="G32" s="179" t="s">
        <v>878</v>
      </c>
      <c r="H32" s="177" t="s">
        <v>84</v>
      </c>
      <c r="I32" s="177"/>
      <c r="J32" s="177"/>
      <c r="K32" s="177"/>
      <c r="L32" s="177" t="s">
        <v>79</v>
      </c>
      <c r="M32" s="177"/>
      <c r="N32" s="177"/>
      <c r="O32" s="177"/>
      <c r="P32" s="177">
        <v>56</v>
      </c>
      <c r="Q32" s="177"/>
      <c r="R32" s="177"/>
      <c r="S32" s="182"/>
      <c r="T32" s="102"/>
      <c r="U32" s="102"/>
      <c r="V32" s="43"/>
      <c r="W32" s="177"/>
      <c r="X32" s="177"/>
      <c r="Y32" s="177"/>
      <c r="Z32" s="177"/>
      <c r="AA32" s="177"/>
      <c r="AB32" s="177"/>
      <c r="AC32" s="177"/>
    </row>
    <row r="33" ht="26.1" customHeight="1" spans="1:29">
      <c r="A33" s="177">
        <v>18</v>
      </c>
      <c r="B33" s="177">
        <v>20240118</v>
      </c>
      <c r="C33" s="177"/>
      <c r="D33" s="177" t="s">
        <v>214</v>
      </c>
      <c r="E33" s="177" t="s">
        <v>882</v>
      </c>
      <c r="F33" s="177"/>
      <c r="G33" s="179" t="s">
        <v>880</v>
      </c>
      <c r="H33" s="177" t="s">
        <v>84</v>
      </c>
      <c r="I33" s="177"/>
      <c r="J33" s="177"/>
      <c r="K33" s="177"/>
      <c r="L33" s="177" t="s">
        <v>79</v>
      </c>
      <c r="M33" s="177"/>
      <c r="N33" s="177"/>
      <c r="O33" s="177"/>
      <c r="P33" s="177">
        <v>57</v>
      </c>
      <c r="Q33" s="177"/>
      <c r="R33" s="177"/>
      <c r="S33" s="182"/>
      <c r="T33" s="102"/>
      <c r="U33" s="102"/>
      <c r="V33" s="43"/>
      <c r="W33" s="177"/>
      <c r="X33" s="177"/>
      <c r="Y33" s="177"/>
      <c r="Z33" s="177"/>
      <c r="AA33" s="177"/>
      <c r="AB33" s="177"/>
      <c r="AC33" s="177"/>
    </row>
    <row r="34" ht="26.1" customHeight="1" spans="1:29">
      <c r="A34" s="177">
        <v>19</v>
      </c>
      <c r="B34" s="177">
        <v>20240118</v>
      </c>
      <c r="C34" s="177"/>
      <c r="D34" s="177" t="s">
        <v>214</v>
      </c>
      <c r="E34" s="177" t="s">
        <v>883</v>
      </c>
      <c r="F34" s="177"/>
      <c r="G34" s="179" t="s">
        <v>884</v>
      </c>
      <c r="H34" s="177" t="s">
        <v>78</v>
      </c>
      <c r="I34" s="177"/>
      <c r="J34" s="177"/>
      <c r="K34" s="177"/>
      <c r="L34" s="177" t="s">
        <v>79</v>
      </c>
      <c r="M34" s="177"/>
      <c r="N34" s="177"/>
      <c r="O34" s="177"/>
      <c r="P34" s="177">
        <v>58</v>
      </c>
      <c r="Q34" s="177"/>
      <c r="R34" s="177"/>
      <c r="S34" s="182"/>
      <c r="T34" s="102"/>
      <c r="U34" s="102"/>
      <c r="V34" s="43"/>
      <c r="W34" s="177"/>
      <c r="X34" s="177"/>
      <c r="Y34" s="177"/>
      <c r="Z34" s="177"/>
      <c r="AA34" s="177"/>
      <c r="AB34" s="177"/>
      <c r="AC34" s="177"/>
    </row>
    <row r="35" ht="26.1" customHeight="1" spans="1:29">
      <c r="A35" s="177">
        <v>20</v>
      </c>
      <c r="B35" s="177">
        <v>20240118</v>
      </c>
      <c r="C35" s="177"/>
      <c r="D35" s="177" t="s">
        <v>214</v>
      </c>
      <c r="E35" s="177" t="s">
        <v>885</v>
      </c>
      <c r="F35" s="177"/>
      <c r="G35" s="179" t="s">
        <v>886</v>
      </c>
      <c r="H35" s="177" t="s">
        <v>78</v>
      </c>
      <c r="I35" s="177"/>
      <c r="J35" s="177"/>
      <c r="K35" s="177"/>
      <c r="L35" s="177" t="s">
        <v>79</v>
      </c>
      <c r="M35" s="177"/>
      <c r="N35" s="177"/>
      <c r="O35" s="177"/>
      <c r="P35" s="177">
        <v>59</v>
      </c>
      <c r="Q35" s="177"/>
      <c r="R35" s="177"/>
      <c r="S35" s="182"/>
      <c r="T35" s="102"/>
      <c r="U35" s="102"/>
      <c r="V35" s="43"/>
      <c r="W35" s="177"/>
      <c r="X35" s="177"/>
      <c r="Y35" s="177"/>
      <c r="Z35" s="177"/>
      <c r="AA35" s="177"/>
      <c r="AB35" s="177"/>
      <c r="AC35" s="177"/>
    </row>
    <row r="36" ht="26.1" customHeight="1" spans="1:29">
      <c r="A36" s="177">
        <v>21</v>
      </c>
      <c r="B36" s="177">
        <v>20240118</v>
      </c>
      <c r="C36" s="177"/>
      <c r="D36" s="177" t="s">
        <v>214</v>
      </c>
      <c r="E36" s="177" t="s">
        <v>887</v>
      </c>
      <c r="F36" s="177"/>
      <c r="G36" s="179" t="s">
        <v>884</v>
      </c>
      <c r="H36" s="177" t="s">
        <v>84</v>
      </c>
      <c r="I36" s="177"/>
      <c r="J36" s="177"/>
      <c r="K36" s="177"/>
      <c r="L36" s="177" t="s">
        <v>79</v>
      </c>
      <c r="M36" s="177"/>
      <c r="N36" s="177"/>
      <c r="O36" s="177"/>
      <c r="P36" s="177">
        <v>60</v>
      </c>
      <c r="Q36" s="177"/>
      <c r="R36" s="177"/>
      <c r="S36" s="182"/>
      <c r="T36" s="102"/>
      <c r="U36" s="102"/>
      <c r="V36" s="43"/>
      <c r="W36" s="177"/>
      <c r="X36" s="177"/>
      <c r="Y36" s="177"/>
      <c r="Z36" s="177"/>
      <c r="AA36" s="177"/>
      <c r="AB36" s="177"/>
      <c r="AC36" s="177"/>
    </row>
    <row r="37" s="130" customFormat="1" ht="26.1" customHeight="1" spans="1:29">
      <c r="A37" s="177">
        <v>22</v>
      </c>
      <c r="B37" s="177">
        <v>20240118</v>
      </c>
      <c r="C37" s="177"/>
      <c r="D37" s="177" t="s">
        <v>214</v>
      </c>
      <c r="E37" s="177" t="s">
        <v>888</v>
      </c>
      <c r="F37" s="177"/>
      <c r="G37" s="178" t="s">
        <v>886</v>
      </c>
      <c r="H37" s="177" t="s">
        <v>84</v>
      </c>
      <c r="I37" s="177"/>
      <c r="J37" s="177"/>
      <c r="K37" s="177"/>
      <c r="L37" s="177" t="s">
        <v>79</v>
      </c>
      <c r="M37" s="177"/>
      <c r="N37" s="177"/>
      <c r="O37" s="177"/>
      <c r="P37" s="177">
        <v>61</v>
      </c>
      <c r="Q37" s="177"/>
      <c r="R37" s="177"/>
      <c r="S37" s="182"/>
      <c r="T37" s="177"/>
      <c r="U37" s="177"/>
      <c r="V37" s="218"/>
      <c r="W37" s="177"/>
      <c r="X37" s="177"/>
      <c r="Y37" s="177"/>
      <c r="Z37" s="177"/>
      <c r="AA37" s="177"/>
      <c r="AB37" s="177"/>
      <c r="AC37" s="177"/>
    </row>
    <row r="38" s="130" customFormat="1" ht="26.1" customHeight="1" spans="1:29">
      <c r="A38" s="177">
        <v>23</v>
      </c>
      <c r="B38" s="177">
        <v>20240118</v>
      </c>
      <c r="C38" s="177"/>
      <c r="D38" s="177" t="s">
        <v>214</v>
      </c>
      <c r="E38" s="177" t="s">
        <v>889</v>
      </c>
      <c r="F38" s="177"/>
      <c r="G38" s="181" t="s">
        <v>890</v>
      </c>
      <c r="H38" s="177" t="s">
        <v>78</v>
      </c>
      <c r="I38" s="177"/>
      <c r="J38" s="177"/>
      <c r="K38" s="177"/>
      <c r="L38" s="177" t="s">
        <v>79</v>
      </c>
      <c r="M38" s="177"/>
      <c r="N38" s="177"/>
      <c r="O38" s="177"/>
      <c r="P38" s="177">
        <v>62</v>
      </c>
      <c r="Q38" s="177"/>
      <c r="R38" s="177"/>
      <c r="S38" s="182"/>
      <c r="T38" s="177"/>
      <c r="U38" s="177"/>
      <c r="V38" s="218"/>
      <c r="W38" s="177"/>
      <c r="X38" s="177"/>
      <c r="Y38" s="177"/>
      <c r="Z38" s="177"/>
      <c r="AA38" s="177"/>
      <c r="AB38" s="177"/>
      <c r="AC38" s="177"/>
    </row>
    <row r="39" ht="26.1" customHeight="1" spans="1:31">
      <c r="A39" s="177">
        <v>24</v>
      </c>
      <c r="B39" s="177">
        <v>20240118</v>
      </c>
      <c r="C39" s="177"/>
      <c r="D39" s="177" t="s">
        <v>214</v>
      </c>
      <c r="E39" s="177" t="s">
        <v>891</v>
      </c>
      <c r="F39" s="177"/>
      <c r="G39" s="181" t="s">
        <v>892</v>
      </c>
      <c r="H39" s="177" t="s">
        <v>78</v>
      </c>
      <c r="I39" s="177"/>
      <c r="J39" s="177"/>
      <c r="K39" s="177"/>
      <c r="L39" s="177" t="s">
        <v>79</v>
      </c>
      <c r="M39" s="177"/>
      <c r="N39" s="177"/>
      <c r="O39" s="177"/>
      <c r="P39" s="177">
        <v>63</v>
      </c>
      <c r="Q39" s="177"/>
      <c r="R39" s="177"/>
      <c r="S39" s="182"/>
      <c r="T39" s="177"/>
      <c r="U39" s="177"/>
      <c r="V39" s="178"/>
      <c r="W39" s="177"/>
      <c r="X39" s="177"/>
      <c r="Y39" s="177"/>
      <c r="Z39" s="177"/>
      <c r="AA39" s="177"/>
      <c r="AB39" s="177"/>
      <c r="AC39" s="177"/>
      <c r="AD39" s="130"/>
      <c r="AE39" s="130"/>
    </row>
    <row r="40" ht="26.1" customHeight="1" spans="1:31">
      <c r="A40" s="177">
        <v>25</v>
      </c>
      <c r="B40" s="177">
        <v>20240118</v>
      </c>
      <c r="C40" s="177"/>
      <c r="D40" s="177" t="s">
        <v>214</v>
      </c>
      <c r="E40" s="177" t="s">
        <v>893</v>
      </c>
      <c r="F40" s="177"/>
      <c r="G40" s="181" t="s">
        <v>890</v>
      </c>
      <c r="H40" s="177" t="s">
        <v>84</v>
      </c>
      <c r="I40" s="177"/>
      <c r="J40" s="177"/>
      <c r="K40" s="177"/>
      <c r="L40" s="177" t="s">
        <v>79</v>
      </c>
      <c r="M40" s="177"/>
      <c r="N40" s="177"/>
      <c r="O40" s="177"/>
      <c r="P40" s="177">
        <v>64</v>
      </c>
      <c r="Q40" s="177"/>
      <c r="R40" s="177"/>
      <c r="S40" s="182"/>
      <c r="T40" s="177"/>
      <c r="U40" s="177"/>
      <c r="V40" s="178"/>
      <c r="W40" s="177"/>
      <c r="X40" s="177"/>
      <c r="Y40" s="177"/>
      <c r="Z40" s="177"/>
      <c r="AA40" s="177"/>
      <c r="AB40" s="177"/>
      <c r="AC40" s="177"/>
      <c r="AD40" s="130"/>
      <c r="AE40" s="130"/>
    </row>
    <row r="41" ht="26.1" customHeight="1" spans="1:29">
      <c r="A41" s="177">
        <v>26</v>
      </c>
      <c r="B41" s="177">
        <v>20240118</v>
      </c>
      <c r="C41" s="177"/>
      <c r="D41" s="177" t="s">
        <v>214</v>
      </c>
      <c r="E41" s="177" t="s">
        <v>894</v>
      </c>
      <c r="F41" s="177"/>
      <c r="G41" s="181" t="s">
        <v>892</v>
      </c>
      <c r="H41" s="177" t="s">
        <v>84</v>
      </c>
      <c r="I41" s="177"/>
      <c r="J41" s="177"/>
      <c r="K41" s="177"/>
      <c r="L41" s="177" t="s">
        <v>79</v>
      </c>
      <c r="M41" s="177"/>
      <c r="N41" s="177"/>
      <c r="O41" s="177"/>
      <c r="P41" s="177">
        <v>65</v>
      </c>
      <c r="Q41" s="177"/>
      <c r="R41" s="177"/>
      <c r="S41" s="182"/>
      <c r="T41" s="177"/>
      <c r="U41" s="177"/>
      <c r="V41" s="178"/>
      <c r="W41" s="177"/>
      <c r="X41" s="177"/>
      <c r="Y41" s="177"/>
      <c r="Z41" s="177"/>
      <c r="AA41" s="177"/>
      <c r="AB41" s="177"/>
      <c r="AC41" s="177"/>
    </row>
    <row r="42" ht="26.1" customHeight="1" spans="1:29">
      <c r="A42" s="177">
        <v>27</v>
      </c>
      <c r="B42" s="177">
        <v>20240118</v>
      </c>
      <c r="C42" s="177"/>
      <c r="D42" s="177" t="s">
        <v>214</v>
      </c>
      <c r="E42" s="177" t="s">
        <v>895</v>
      </c>
      <c r="F42" s="177"/>
      <c r="G42" s="181" t="s">
        <v>896</v>
      </c>
      <c r="H42" s="177" t="s">
        <v>78</v>
      </c>
      <c r="I42" s="177"/>
      <c r="J42" s="177"/>
      <c r="K42" s="177"/>
      <c r="L42" s="177" t="s">
        <v>79</v>
      </c>
      <c r="M42" s="177"/>
      <c r="N42" s="177"/>
      <c r="O42" s="177"/>
      <c r="P42" s="177">
        <v>66</v>
      </c>
      <c r="Q42" s="177"/>
      <c r="R42" s="177"/>
      <c r="S42" s="182"/>
      <c r="T42" s="177"/>
      <c r="U42" s="177"/>
      <c r="V42" s="178"/>
      <c r="W42" s="177"/>
      <c r="X42" s="177"/>
      <c r="Y42" s="177"/>
      <c r="Z42" s="177"/>
      <c r="AA42" s="177"/>
      <c r="AB42" s="177"/>
      <c r="AC42" s="177"/>
    </row>
    <row r="43" ht="26.1" customHeight="1" spans="1:29">
      <c r="A43" s="177">
        <v>28</v>
      </c>
      <c r="B43" s="177">
        <v>20240118</v>
      </c>
      <c r="C43" s="177"/>
      <c r="D43" s="177" t="s">
        <v>214</v>
      </c>
      <c r="E43" s="177" t="s">
        <v>897</v>
      </c>
      <c r="F43" s="177"/>
      <c r="G43" s="181" t="s">
        <v>898</v>
      </c>
      <c r="H43" s="177" t="s">
        <v>78</v>
      </c>
      <c r="I43" s="177"/>
      <c r="J43" s="177"/>
      <c r="K43" s="177"/>
      <c r="L43" s="177" t="s">
        <v>79</v>
      </c>
      <c r="M43" s="177"/>
      <c r="N43" s="177"/>
      <c r="O43" s="177"/>
      <c r="P43" s="177">
        <v>67</v>
      </c>
      <c r="Q43" s="177"/>
      <c r="R43" s="177"/>
      <c r="S43" s="182"/>
      <c r="T43" s="177"/>
      <c r="U43" s="177"/>
      <c r="V43" s="178"/>
      <c r="W43" s="177"/>
      <c r="X43" s="177"/>
      <c r="Y43" s="177"/>
      <c r="Z43" s="177"/>
      <c r="AA43" s="177"/>
      <c r="AB43" s="177"/>
      <c r="AC43" s="177"/>
    </row>
    <row r="44" ht="26.1" customHeight="1" spans="1:29">
      <c r="A44" s="177">
        <v>29</v>
      </c>
      <c r="B44" s="177">
        <v>20240118</v>
      </c>
      <c r="C44" s="177"/>
      <c r="D44" s="177" t="s">
        <v>214</v>
      </c>
      <c r="E44" s="177" t="s">
        <v>899</v>
      </c>
      <c r="F44" s="177"/>
      <c r="G44" s="181" t="s">
        <v>896</v>
      </c>
      <c r="H44" s="177" t="s">
        <v>84</v>
      </c>
      <c r="I44" s="177"/>
      <c r="J44" s="177"/>
      <c r="K44" s="177"/>
      <c r="L44" s="177" t="s">
        <v>79</v>
      </c>
      <c r="M44" s="177"/>
      <c r="N44" s="177"/>
      <c r="O44" s="177"/>
      <c r="P44" s="177">
        <v>68</v>
      </c>
      <c r="Q44" s="177"/>
      <c r="R44" s="177"/>
      <c r="S44" s="182"/>
      <c r="T44" s="177"/>
      <c r="U44" s="177"/>
      <c r="V44" s="178"/>
      <c r="W44" s="177"/>
      <c r="X44" s="177"/>
      <c r="Y44" s="177"/>
      <c r="Z44" s="177"/>
      <c r="AA44" s="177"/>
      <c r="AB44" s="177"/>
      <c r="AC44" s="177"/>
    </row>
    <row r="45" ht="26.1" customHeight="1" spans="1:29">
      <c r="A45" s="177">
        <v>30</v>
      </c>
      <c r="B45" s="177">
        <v>20240118</v>
      </c>
      <c r="C45" s="177"/>
      <c r="D45" s="177" t="s">
        <v>214</v>
      </c>
      <c r="E45" s="177" t="s">
        <v>900</v>
      </c>
      <c r="F45" s="177"/>
      <c r="G45" s="181" t="s">
        <v>898</v>
      </c>
      <c r="H45" s="177" t="s">
        <v>84</v>
      </c>
      <c r="I45" s="177"/>
      <c r="J45" s="177"/>
      <c r="K45" s="177"/>
      <c r="L45" s="177" t="s">
        <v>79</v>
      </c>
      <c r="M45" s="177"/>
      <c r="N45" s="177"/>
      <c r="O45" s="177"/>
      <c r="P45" s="177">
        <v>69</v>
      </c>
      <c r="Q45" s="177"/>
      <c r="R45" s="177"/>
      <c r="S45" s="182"/>
      <c r="T45" s="177"/>
      <c r="U45" s="177"/>
      <c r="V45" s="178"/>
      <c r="W45" s="177"/>
      <c r="X45" s="177"/>
      <c r="Y45" s="177"/>
      <c r="Z45" s="177"/>
      <c r="AA45" s="177"/>
      <c r="AB45" s="177"/>
      <c r="AC45" s="177"/>
    </row>
    <row r="46" ht="26.1" customHeight="1" spans="1:29">
      <c r="A46" s="177">
        <v>31</v>
      </c>
      <c r="B46" s="177">
        <v>20240118</v>
      </c>
      <c r="C46" s="177"/>
      <c r="D46" s="177" t="s">
        <v>214</v>
      </c>
      <c r="E46" s="177" t="s">
        <v>901</v>
      </c>
      <c r="F46" s="177"/>
      <c r="G46" s="181" t="s">
        <v>902</v>
      </c>
      <c r="H46" s="177" t="s">
        <v>78</v>
      </c>
      <c r="I46" s="177"/>
      <c r="J46" s="177"/>
      <c r="K46" s="177"/>
      <c r="L46" s="177" t="s">
        <v>79</v>
      </c>
      <c r="M46" s="177"/>
      <c r="N46" s="177"/>
      <c r="O46" s="177"/>
      <c r="P46" s="177">
        <v>70</v>
      </c>
      <c r="Q46" s="177"/>
      <c r="R46" s="177"/>
      <c r="S46" s="182"/>
      <c r="T46" s="177"/>
      <c r="U46" s="177"/>
      <c r="V46" s="178"/>
      <c r="W46" s="177"/>
      <c r="X46" s="177"/>
      <c r="Y46" s="177"/>
      <c r="Z46" s="177"/>
      <c r="AA46" s="177"/>
      <c r="AB46" s="177"/>
      <c r="AC46" s="177"/>
    </row>
    <row r="47" ht="26.1" customHeight="1" spans="1:29">
      <c r="A47" s="177">
        <v>32</v>
      </c>
      <c r="B47" s="177">
        <v>20240118</v>
      </c>
      <c r="C47" s="177"/>
      <c r="D47" s="177" t="s">
        <v>214</v>
      </c>
      <c r="E47" s="177" t="s">
        <v>903</v>
      </c>
      <c r="F47" s="177"/>
      <c r="G47" s="181" t="s">
        <v>904</v>
      </c>
      <c r="H47" s="177" t="s">
        <v>78</v>
      </c>
      <c r="I47" s="177"/>
      <c r="J47" s="177"/>
      <c r="K47" s="177"/>
      <c r="L47" s="177" t="s">
        <v>79</v>
      </c>
      <c r="M47" s="177"/>
      <c r="N47" s="177"/>
      <c r="O47" s="177"/>
      <c r="P47" s="177">
        <v>71</v>
      </c>
      <c r="Q47" s="177"/>
      <c r="R47" s="177"/>
      <c r="S47" s="182"/>
      <c r="T47" s="177"/>
      <c r="U47" s="177"/>
      <c r="V47" s="178"/>
      <c r="W47" s="177"/>
      <c r="X47" s="177"/>
      <c r="Y47" s="177"/>
      <c r="Z47" s="177"/>
      <c r="AA47" s="177"/>
      <c r="AB47" s="177"/>
      <c r="AC47" s="177"/>
    </row>
    <row r="48" ht="26.1" customHeight="1" spans="1:29">
      <c r="A48" s="177">
        <v>33</v>
      </c>
      <c r="B48" s="177">
        <v>20240118</v>
      </c>
      <c r="C48" s="177"/>
      <c r="D48" s="177" t="s">
        <v>214</v>
      </c>
      <c r="E48" s="177" t="s">
        <v>905</v>
      </c>
      <c r="F48" s="177"/>
      <c r="G48" s="181" t="s">
        <v>902</v>
      </c>
      <c r="H48" s="177" t="s">
        <v>84</v>
      </c>
      <c r="I48" s="177"/>
      <c r="J48" s="177"/>
      <c r="K48" s="177"/>
      <c r="L48" s="177" t="s">
        <v>79</v>
      </c>
      <c r="M48" s="177"/>
      <c r="N48" s="177"/>
      <c r="O48" s="177"/>
      <c r="P48" s="177">
        <v>72</v>
      </c>
      <c r="Q48" s="177"/>
      <c r="R48" s="177"/>
      <c r="S48" s="182"/>
      <c r="T48" s="177"/>
      <c r="U48" s="177"/>
      <c r="V48" s="178"/>
      <c r="W48" s="177"/>
      <c r="X48" s="177"/>
      <c r="Y48" s="177"/>
      <c r="Z48" s="177"/>
      <c r="AA48" s="177"/>
      <c r="AB48" s="177"/>
      <c r="AC48" s="177"/>
    </row>
    <row r="49" ht="26.1" customHeight="1" spans="1:29">
      <c r="A49" s="177">
        <v>34</v>
      </c>
      <c r="B49" s="177">
        <v>20240118</v>
      </c>
      <c r="C49" s="177"/>
      <c r="D49" s="177" t="s">
        <v>214</v>
      </c>
      <c r="E49" s="177" t="s">
        <v>906</v>
      </c>
      <c r="F49" s="177"/>
      <c r="G49" s="181" t="s">
        <v>904</v>
      </c>
      <c r="H49" s="177" t="s">
        <v>84</v>
      </c>
      <c r="I49" s="177"/>
      <c r="J49" s="177"/>
      <c r="K49" s="177"/>
      <c r="L49" s="177" t="s">
        <v>79</v>
      </c>
      <c r="M49" s="177"/>
      <c r="N49" s="177"/>
      <c r="O49" s="177"/>
      <c r="P49" s="177">
        <v>73</v>
      </c>
      <c r="Q49" s="177"/>
      <c r="R49" s="177"/>
      <c r="S49" s="182"/>
      <c r="T49" s="177"/>
      <c r="U49" s="177"/>
      <c r="V49" s="178"/>
      <c r="W49" s="177"/>
      <c r="X49" s="177"/>
      <c r="Y49" s="177"/>
      <c r="Z49" s="177"/>
      <c r="AA49" s="177"/>
      <c r="AB49" s="177"/>
      <c r="AC49" s="177"/>
    </row>
    <row r="50" ht="26.1" customHeight="1" spans="1:29">
      <c r="A50" s="177">
        <v>35</v>
      </c>
      <c r="B50" s="177">
        <v>20240118</v>
      </c>
      <c r="C50" s="177"/>
      <c r="D50" s="177" t="s">
        <v>214</v>
      </c>
      <c r="E50" s="177" t="s">
        <v>907</v>
      </c>
      <c r="F50" s="177"/>
      <c r="G50" s="181" t="s">
        <v>908</v>
      </c>
      <c r="H50" s="177" t="s">
        <v>78</v>
      </c>
      <c r="I50" s="177"/>
      <c r="J50" s="177"/>
      <c r="K50" s="177"/>
      <c r="L50" s="177" t="s">
        <v>79</v>
      </c>
      <c r="M50" s="177"/>
      <c r="N50" s="177"/>
      <c r="O50" s="177"/>
      <c r="P50" s="177">
        <v>74</v>
      </c>
      <c r="Q50" s="177"/>
      <c r="R50" s="177"/>
      <c r="S50" s="182"/>
      <c r="T50" s="177"/>
      <c r="U50" s="177"/>
      <c r="V50" s="178"/>
      <c r="W50" s="177"/>
      <c r="X50" s="177"/>
      <c r="Y50" s="177"/>
      <c r="Z50" s="177"/>
      <c r="AA50" s="177"/>
      <c r="AB50" s="177"/>
      <c r="AC50" s="177"/>
    </row>
    <row r="51" ht="26.1" customHeight="1" spans="1:29">
      <c r="A51" s="177">
        <v>36</v>
      </c>
      <c r="B51" s="177">
        <v>20240118</v>
      </c>
      <c r="C51" s="177"/>
      <c r="D51" s="177" t="s">
        <v>214</v>
      </c>
      <c r="E51" s="177" t="s">
        <v>909</v>
      </c>
      <c r="F51" s="177"/>
      <c r="G51" s="181" t="s">
        <v>910</v>
      </c>
      <c r="H51" s="177" t="s">
        <v>78</v>
      </c>
      <c r="I51" s="177"/>
      <c r="J51" s="177"/>
      <c r="K51" s="177"/>
      <c r="L51" s="177" t="s">
        <v>79</v>
      </c>
      <c r="M51" s="177"/>
      <c r="N51" s="177"/>
      <c r="O51" s="177"/>
      <c r="P51" s="177">
        <v>75</v>
      </c>
      <c r="Q51" s="177"/>
      <c r="R51" s="177"/>
      <c r="S51" s="182"/>
      <c r="T51" s="177"/>
      <c r="U51" s="177"/>
      <c r="V51" s="178"/>
      <c r="W51" s="177"/>
      <c r="X51" s="177"/>
      <c r="Y51" s="177"/>
      <c r="Z51" s="177"/>
      <c r="AA51" s="177"/>
      <c r="AB51" s="177"/>
      <c r="AC51" s="177"/>
    </row>
    <row r="52" ht="26.1" customHeight="1" spans="1:29">
      <c r="A52" s="177">
        <v>37</v>
      </c>
      <c r="B52" s="177">
        <v>20240118</v>
      </c>
      <c r="C52" s="177"/>
      <c r="D52" s="177" t="s">
        <v>214</v>
      </c>
      <c r="E52" s="177" t="s">
        <v>911</v>
      </c>
      <c r="F52" s="177"/>
      <c r="G52" s="181" t="s">
        <v>908</v>
      </c>
      <c r="H52" s="177" t="s">
        <v>84</v>
      </c>
      <c r="I52" s="177"/>
      <c r="J52" s="177"/>
      <c r="K52" s="177"/>
      <c r="L52" s="177" t="s">
        <v>79</v>
      </c>
      <c r="M52" s="177"/>
      <c r="N52" s="177"/>
      <c r="O52" s="177"/>
      <c r="P52" s="177">
        <v>76</v>
      </c>
      <c r="Q52" s="177"/>
      <c r="R52" s="177"/>
      <c r="S52" s="182"/>
      <c r="T52" s="177"/>
      <c r="U52" s="177"/>
      <c r="V52" s="178"/>
      <c r="W52" s="177"/>
      <c r="X52" s="177"/>
      <c r="Y52" s="177"/>
      <c r="Z52" s="177"/>
      <c r="AA52" s="177"/>
      <c r="AB52" s="177"/>
      <c r="AC52" s="177"/>
    </row>
    <row r="53" ht="26.1" customHeight="1" spans="1:29">
      <c r="A53" s="177">
        <v>38</v>
      </c>
      <c r="B53" s="177">
        <v>20240118</v>
      </c>
      <c r="C53" s="177"/>
      <c r="D53" s="177" t="s">
        <v>214</v>
      </c>
      <c r="E53" s="177" t="s">
        <v>912</v>
      </c>
      <c r="F53" s="177"/>
      <c r="G53" s="181" t="s">
        <v>910</v>
      </c>
      <c r="H53" s="177" t="s">
        <v>84</v>
      </c>
      <c r="I53" s="177"/>
      <c r="J53" s="177"/>
      <c r="K53" s="177"/>
      <c r="L53" s="177" t="s">
        <v>79</v>
      </c>
      <c r="M53" s="177"/>
      <c r="N53" s="177"/>
      <c r="O53" s="177"/>
      <c r="P53" s="177">
        <v>77</v>
      </c>
      <c r="Q53" s="177"/>
      <c r="R53" s="177"/>
      <c r="S53" s="182"/>
      <c r="T53" s="177"/>
      <c r="U53" s="177"/>
      <c r="V53" s="178"/>
      <c r="W53" s="177"/>
      <c r="X53" s="177"/>
      <c r="Y53" s="177"/>
      <c r="Z53" s="177"/>
      <c r="AA53" s="177"/>
      <c r="AB53" s="177"/>
      <c r="AC53" s="177"/>
    </row>
    <row r="54" ht="26.1" customHeight="1" spans="1:29">
      <c r="A54" s="177">
        <v>39</v>
      </c>
      <c r="B54" s="177">
        <v>20240118</v>
      </c>
      <c r="C54" s="177"/>
      <c r="D54" s="177" t="s">
        <v>214</v>
      </c>
      <c r="E54" s="177" t="s">
        <v>913</v>
      </c>
      <c r="F54" s="177"/>
      <c r="G54" s="181" t="s">
        <v>840</v>
      </c>
      <c r="H54" s="177" t="s">
        <v>78</v>
      </c>
      <c r="I54" s="177"/>
      <c r="J54" s="177"/>
      <c r="K54" s="177"/>
      <c r="L54" s="177" t="s">
        <v>79</v>
      </c>
      <c r="M54" s="177"/>
      <c r="N54" s="177"/>
      <c r="O54" s="177"/>
      <c r="P54" s="177">
        <v>78</v>
      </c>
      <c r="Q54" s="177"/>
      <c r="R54" s="177"/>
      <c r="S54" s="182"/>
      <c r="T54" s="177"/>
      <c r="U54" s="177"/>
      <c r="V54" s="178"/>
      <c r="W54" s="177"/>
      <c r="X54" s="177"/>
      <c r="Y54" s="177"/>
      <c r="Z54" s="177"/>
      <c r="AA54" s="177"/>
      <c r="AB54" s="177"/>
      <c r="AC54" s="177"/>
    </row>
    <row r="55" ht="26.1" customHeight="1" spans="1:29">
      <c r="A55" s="183"/>
      <c r="B55" s="183"/>
      <c r="C55" s="183"/>
      <c r="D55" s="184"/>
      <c r="E55" s="103"/>
      <c r="F55" s="103"/>
      <c r="G55" s="104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30"/>
      <c r="T55" s="219"/>
      <c r="U55" s="219"/>
      <c r="V55" s="130"/>
      <c r="W55" s="183"/>
      <c r="X55" s="183"/>
      <c r="Y55" s="183"/>
      <c r="Z55" s="183"/>
      <c r="AA55" s="183"/>
      <c r="AB55" s="183"/>
      <c r="AC55" s="183"/>
    </row>
    <row r="56" ht="26.1" customHeight="1" spans="1:29">
      <c r="A56" s="183"/>
      <c r="B56" s="183"/>
      <c r="C56" s="183"/>
      <c r="D56" s="184"/>
      <c r="E56" s="103"/>
      <c r="F56" s="103"/>
      <c r="G56" s="104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30"/>
      <c r="T56" s="219"/>
      <c r="U56" s="219"/>
      <c r="V56" s="130"/>
      <c r="W56" s="183"/>
      <c r="X56" s="183"/>
      <c r="Y56" s="183"/>
      <c r="Z56" s="183"/>
      <c r="AA56" s="183"/>
      <c r="AB56" s="183"/>
      <c r="AC56" s="183"/>
    </row>
    <row r="57" ht="26.1" customHeight="1" spans="1:29">
      <c r="A57" s="183"/>
      <c r="B57" s="183"/>
      <c r="C57" s="183"/>
      <c r="D57" s="184"/>
      <c r="E57" s="103"/>
      <c r="F57" s="103"/>
      <c r="G57" s="104"/>
      <c r="H57" s="183"/>
      <c r="I57" s="183"/>
      <c r="J57" s="183"/>
      <c r="K57" s="183"/>
      <c r="L57" s="183"/>
      <c r="M57" s="183"/>
      <c r="N57" s="183"/>
      <c r="O57" s="183"/>
      <c r="P57" s="130"/>
      <c r="Q57" s="183"/>
      <c r="R57" s="183"/>
      <c r="S57" s="130"/>
      <c r="T57" s="219"/>
      <c r="U57" s="219"/>
      <c r="V57" s="130"/>
      <c r="W57" s="183"/>
      <c r="X57" s="183"/>
      <c r="Y57" s="183"/>
      <c r="Z57" s="183"/>
      <c r="AA57" s="183"/>
      <c r="AB57" s="183"/>
      <c r="AC57" s="183"/>
    </row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78" ht="69" spans="13:13">
      <c r="M78" s="244" t="s">
        <v>914</v>
      </c>
    </row>
    <row r="182" spans="12:12">
      <c r="L182" s="131" t="s">
        <v>915</v>
      </c>
    </row>
  </sheetData>
  <mergeCells count="456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F13:I13"/>
    <mergeCell ref="J13:N13"/>
    <mergeCell ref="O13:V13"/>
    <mergeCell ref="W13:X13"/>
    <mergeCell ref="Y13:AA13"/>
    <mergeCell ref="AB13:AC13"/>
    <mergeCell ref="A14:D14"/>
    <mergeCell ref="E14:AC14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Y1:AC2"/>
    <mergeCell ref="A3:B4"/>
    <mergeCell ref="C3:E4"/>
    <mergeCell ref="A6:D13"/>
  </mergeCells>
  <pageMargins left="0.747916666666667" right="0.707638888888889" top="0.94375" bottom="0.747916666666667" header="0.313888888888889" footer="0.313888888888889"/>
  <pageSetup paperSize="8" scale="65" fitToHeight="0" orientation="landscape"/>
  <headerFooter/>
  <rowBreaks count="1" manualBreakCount="1">
    <brk id="13" max="28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R172"/>
  <sheetViews>
    <sheetView tabSelected="1" view="pageBreakPreview" zoomScale="70" zoomScaleNormal="100" topLeftCell="A127" workbookViewId="0">
      <selection activeCell="X137" sqref="X137"/>
    </sheetView>
  </sheetViews>
  <sheetFormatPr defaultColWidth="9" defaultRowHeight="17.25"/>
  <cols>
    <col min="1" max="1" width="5.625" style="9" customWidth="1"/>
    <col min="2" max="11" width="2.625" style="10" customWidth="1"/>
    <col min="12" max="12" width="20.875" style="10" customWidth="1"/>
    <col min="13" max="13" width="27.25" style="11" customWidth="1"/>
    <col min="14" max="14" width="15.5" style="11" customWidth="1"/>
    <col min="15" max="15" width="5.625" style="10" hidden="1" customWidth="1"/>
    <col min="16" max="16" width="5.625" style="10" customWidth="1"/>
    <col min="17" max="17" width="7.375" style="10" customWidth="1"/>
    <col min="18" max="18" width="6.125" style="12" customWidth="1"/>
    <col min="19" max="19" width="17.375" style="10" customWidth="1"/>
    <col min="20" max="20" width="8.125" style="13" customWidth="1"/>
    <col min="21" max="23" width="8.125" style="12" customWidth="1"/>
    <col min="24" max="24" width="18.125" style="12" customWidth="1"/>
    <col min="25" max="25" width="15.375" style="12" customWidth="1"/>
    <col min="26" max="26" width="12.5" style="10" customWidth="1"/>
    <col min="27" max="27" width="8.375" style="14" customWidth="1"/>
    <col min="28" max="28" width="6.625" style="10" customWidth="1"/>
    <col min="29" max="32" width="5.75" style="10" hidden="1" customWidth="1"/>
    <col min="33" max="34" width="7.25" style="10" hidden="1" customWidth="1"/>
    <col min="35" max="35" width="10" style="10" customWidth="1"/>
    <col min="36" max="37" width="10.625" style="9" customWidth="1"/>
    <col min="38" max="38" width="10.875" style="78" customWidth="1"/>
    <col min="39" max="42" width="11.625" style="10" customWidth="1"/>
    <col min="43" max="43" width="9" style="10"/>
    <col min="44" max="44" width="9" style="5"/>
    <col min="45" max="16384" width="9" style="10"/>
  </cols>
  <sheetData>
    <row r="1" ht="33.75" customHeight="1" spans="1:44">
      <c r="A1" s="246" t="s">
        <v>916</v>
      </c>
      <c r="B1" s="247"/>
      <c r="C1" s="247"/>
      <c r="D1" s="247"/>
      <c r="E1" s="248"/>
      <c r="F1" s="249" t="s">
        <v>251</v>
      </c>
      <c r="G1" s="250"/>
      <c r="H1" s="250"/>
      <c r="I1" s="250"/>
      <c r="J1" s="250"/>
      <c r="K1" s="265"/>
      <c r="L1" s="266" t="s">
        <v>252</v>
      </c>
      <c r="M1" s="267"/>
      <c r="N1" s="268" t="s">
        <v>917</v>
      </c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311"/>
      <c r="AI1" s="78" t="s">
        <v>66</v>
      </c>
      <c r="AJ1" s="312" t="str">
        <f>L11</f>
        <v>LG1613510060
SLT0010428</v>
      </c>
      <c r="AK1" s="313" t="str">
        <f>L12</f>
        <v>LG1613510160
SLT0010489</v>
      </c>
      <c r="AL1" s="342" t="s">
        <v>823</v>
      </c>
      <c r="AM1" s="342" t="s">
        <v>918</v>
      </c>
      <c r="AN1" s="342" t="s">
        <v>919</v>
      </c>
      <c r="AO1" s="342" t="s">
        <v>828</v>
      </c>
      <c r="AP1" s="342" t="s">
        <v>829</v>
      </c>
      <c r="AQ1" s="344" t="s">
        <v>830</v>
      </c>
      <c r="AR1" s="345" t="s">
        <v>854</v>
      </c>
    </row>
    <row r="2" ht="33.75" customHeight="1" spans="1:44">
      <c r="A2" s="246" t="s">
        <v>265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8"/>
      <c r="N2" s="270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314"/>
      <c r="AI2" s="78" t="s">
        <v>266</v>
      </c>
      <c r="AJ2" s="43" t="str">
        <f>M11</f>
        <v>2080副座椅总成</v>
      </c>
      <c r="AK2" s="258" t="str">
        <f>M12</f>
        <v>2080副座椅总成 （PVC）</v>
      </c>
      <c r="AL2" s="78" t="s">
        <v>819</v>
      </c>
      <c r="AM2" s="78" t="s">
        <v>874</v>
      </c>
      <c r="AN2" s="78" t="s">
        <v>819</v>
      </c>
      <c r="AO2" s="78" t="s">
        <v>819</v>
      </c>
      <c r="AP2" s="78" t="s">
        <v>819</v>
      </c>
      <c r="AQ2" s="43" t="s">
        <v>920</v>
      </c>
      <c r="AR2" s="37" t="s">
        <v>920</v>
      </c>
    </row>
    <row r="3" ht="33.75" customHeight="1" spans="1:44">
      <c r="A3" s="251" t="s">
        <v>269</v>
      </c>
      <c r="B3" s="252"/>
      <c r="C3" s="252"/>
      <c r="D3" s="252"/>
      <c r="E3" s="252"/>
      <c r="F3" s="252"/>
      <c r="G3" s="252"/>
      <c r="H3" s="252"/>
      <c r="I3" s="252"/>
      <c r="J3" s="252"/>
      <c r="K3" s="272"/>
      <c r="L3" s="266" t="s">
        <v>921</v>
      </c>
      <c r="M3" s="267"/>
      <c r="N3" s="270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314"/>
      <c r="AI3" s="78" t="s">
        <v>271</v>
      </c>
      <c r="AJ3" s="27" t="s">
        <v>922</v>
      </c>
      <c r="AK3" s="315" t="s">
        <v>922</v>
      </c>
      <c r="AL3" s="78" t="s">
        <v>922</v>
      </c>
      <c r="AM3" s="78" t="s">
        <v>922</v>
      </c>
      <c r="AN3" s="78" t="s">
        <v>922</v>
      </c>
      <c r="AO3" s="78" t="s">
        <v>922</v>
      </c>
      <c r="AP3" s="78" t="s">
        <v>922</v>
      </c>
      <c r="AQ3" s="27" t="s">
        <v>922</v>
      </c>
      <c r="AR3" s="28" t="s">
        <v>922</v>
      </c>
    </row>
    <row r="4" ht="33.75" customHeight="1" spans="1:44">
      <c r="A4" s="251" t="s">
        <v>923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72"/>
      <c r="N4" s="270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314"/>
      <c r="AI4" s="78" t="s">
        <v>20</v>
      </c>
      <c r="AJ4" s="27" t="s">
        <v>4</v>
      </c>
      <c r="AK4" s="315" t="s">
        <v>4</v>
      </c>
      <c r="AL4" s="78" t="s">
        <v>4</v>
      </c>
      <c r="AM4" s="78" t="s">
        <v>4</v>
      </c>
      <c r="AN4" s="78" t="s">
        <v>4</v>
      </c>
      <c r="AO4" s="78" t="s">
        <v>55</v>
      </c>
      <c r="AP4" s="78" t="s">
        <v>55</v>
      </c>
      <c r="AQ4" s="27" t="s">
        <v>4</v>
      </c>
      <c r="AR4" s="28" t="s">
        <v>4</v>
      </c>
    </row>
    <row r="5" ht="30" customHeight="1" spans="1:44">
      <c r="A5" s="253" t="s">
        <v>279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73"/>
      <c r="N5" s="270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314"/>
      <c r="AI5" s="81" t="s">
        <v>280</v>
      </c>
      <c r="AJ5" s="82" t="e">
        <f>AA11</f>
        <v>#REF!</v>
      </c>
      <c r="AK5" s="258" t="e">
        <f>AA12</f>
        <v>#REF!</v>
      </c>
      <c r="AM5" s="78"/>
      <c r="AN5" s="78"/>
      <c r="AO5" s="78"/>
      <c r="AP5" s="78"/>
      <c r="AQ5" s="82"/>
      <c r="AR5" s="346"/>
    </row>
    <row r="6" ht="30" customHeight="1" spans="1:44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74"/>
      <c r="N6" s="275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316"/>
      <c r="AI6" s="81" t="s">
        <v>281</v>
      </c>
      <c r="AJ6" s="83"/>
      <c r="AK6" s="258"/>
      <c r="AM6" s="78"/>
      <c r="AN6" s="78"/>
      <c r="AO6" s="78"/>
      <c r="AP6" s="78"/>
      <c r="AQ6" s="83"/>
      <c r="AR6" s="347"/>
    </row>
    <row r="7" ht="24.95" customHeight="1" spans="1:44">
      <c r="A7" s="257" t="s">
        <v>282</v>
      </c>
      <c r="B7" s="258" t="s">
        <v>283</v>
      </c>
      <c r="C7" s="259"/>
      <c r="D7" s="259"/>
      <c r="E7" s="259"/>
      <c r="F7" s="259"/>
      <c r="G7" s="259"/>
      <c r="H7" s="259"/>
      <c r="I7" s="259"/>
      <c r="J7" s="259"/>
      <c r="K7" s="277"/>
      <c r="L7" s="278" t="s">
        <v>66</v>
      </c>
      <c r="M7" s="279" t="s">
        <v>266</v>
      </c>
      <c r="N7" s="279" t="s">
        <v>284</v>
      </c>
      <c r="O7" s="279" t="s">
        <v>285</v>
      </c>
      <c r="P7" s="279" t="s">
        <v>286</v>
      </c>
      <c r="Q7" s="279" t="s">
        <v>14</v>
      </c>
      <c r="R7" s="278" t="s">
        <v>287</v>
      </c>
      <c r="S7" s="279" t="s">
        <v>288</v>
      </c>
      <c r="T7" s="290" t="s">
        <v>289</v>
      </c>
      <c r="U7" s="290" t="s">
        <v>290</v>
      </c>
      <c r="V7" s="291" t="s">
        <v>291</v>
      </c>
      <c r="W7" s="292" t="s">
        <v>292</v>
      </c>
      <c r="X7" s="291" t="s">
        <v>293</v>
      </c>
      <c r="Y7" s="291" t="s">
        <v>294</v>
      </c>
      <c r="Z7" s="279" t="s">
        <v>295</v>
      </c>
      <c r="AA7" s="305" t="s">
        <v>296</v>
      </c>
      <c r="AB7" s="279" t="s">
        <v>297</v>
      </c>
      <c r="AC7" s="306" t="s">
        <v>298</v>
      </c>
      <c r="AD7" s="306" t="s">
        <v>299</v>
      </c>
      <c r="AE7" s="306" t="s">
        <v>300</v>
      </c>
      <c r="AF7" s="306" t="s">
        <v>301</v>
      </c>
      <c r="AG7" s="317" t="s">
        <v>302</v>
      </c>
      <c r="AH7" s="317" t="s">
        <v>281</v>
      </c>
      <c r="AI7" s="318" t="s">
        <v>21</v>
      </c>
      <c r="AJ7" s="279" t="s">
        <v>303</v>
      </c>
      <c r="AK7" s="319" t="s">
        <v>303</v>
      </c>
      <c r="AL7" s="22" t="s">
        <v>303</v>
      </c>
      <c r="AM7" s="22" t="s">
        <v>303</v>
      </c>
      <c r="AN7" s="22" t="s">
        <v>303</v>
      </c>
      <c r="AO7" s="22" t="s">
        <v>303</v>
      </c>
      <c r="AP7" s="22" t="s">
        <v>303</v>
      </c>
      <c r="AQ7" s="279" t="s">
        <v>303</v>
      </c>
      <c r="AR7" s="348" t="s">
        <v>303</v>
      </c>
    </row>
    <row r="8" s="1" customFormat="1" ht="24.95" customHeight="1" spans="1:44">
      <c r="A8" s="260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33">
        <v>9</v>
      </c>
      <c r="L8" s="280"/>
      <c r="M8" s="115"/>
      <c r="N8" s="115"/>
      <c r="O8" s="115"/>
      <c r="P8" s="115"/>
      <c r="Q8" s="115"/>
      <c r="R8" s="280"/>
      <c r="S8" s="115"/>
      <c r="T8" s="293"/>
      <c r="U8" s="293"/>
      <c r="V8" s="294"/>
      <c r="W8" s="295"/>
      <c r="X8" s="294"/>
      <c r="Y8" s="294"/>
      <c r="Z8" s="115"/>
      <c r="AA8" s="307"/>
      <c r="AB8" s="115"/>
      <c r="AC8" s="308"/>
      <c r="AD8" s="308"/>
      <c r="AE8" s="308"/>
      <c r="AF8" s="308"/>
      <c r="AG8" s="320"/>
      <c r="AH8" s="320"/>
      <c r="AI8" s="90"/>
      <c r="AJ8" s="115"/>
      <c r="AK8" s="321"/>
      <c r="AL8" s="22"/>
      <c r="AM8" s="22"/>
      <c r="AN8" s="22"/>
      <c r="AO8" s="22"/>
      <c r="AP8" s="22"/>
      <c r="AQ8" s="115"/>
      <c r="AR8" s="113"/>
    </row>
    <row r="9" s="1" customFormat="1" ht="39.95" customHeight="1" spans="1:44">
      <c r="A9" s="336">
        <v>1</v>
      </c>
      <c r="B9" s="26">
        <v>0</v>
      </c>
      <c r="C9" s="26"/>
      <c r="D9" s="26"/>
      <c r="E9" s="26"/>
      <c r="F9" s="26"/>
      <c r="G9" s="26"/>
      <c r="H9" s="26"/>
      <c r="I9" s="26"/>
      <c r="J9" s="40"/>
      <c r="K9" s="41"/>
      <c r="L9" s="338" t="s">
        <v>924</v>
      </c>
      <c r="M9" s="43" t="s">
        <v>819</v>
      </c>
      <c r="N9" s="339" t="s">
        <v>336</v>
      </c>
      <c r="O9" s="22"/>
      <c r="P9" s="22" t="s">
        <v>305</v>
      </c>
      <c r="Q9" s="22"/>
      <c r="R9" s="32" t="s">
        <v>73</v>
      </c>
      <c r="S9" s="42" t="s">
        <v>821</v>
      </c>
      <c r="T9" s="32" t="s">
        <v>73</v>
      </c>
      <c r="U9" s="32" t="s">
        <v>306</v>
      </c>
      <c r="V9" s="32" t="s">
        <v>307</v>
      </c>
      <c r="W9" s="58" t="s">
        <v>308</v>
      </c>
      <c r="X9" s="27" t="s">
        <v>309</v>
      </c>
      <c r="Y9" s="53" t="s">
        <v>25</v>
      </c>
      <c r="Z9" s="22"/>
      <c r="AA9" s="69" t="e">
        <f>AA17+AA70+AA113+AA116+AA154*AJ154+AA160+AA161+AA162+AA163+AA164+AA165</f>
        <v>#REF!</v>
      </c>
      <c r="AB9" s="22" t="s">
        <v>25</v>
      </c>
      <c r="AC9" s="27"/>
      <c r="AD9" s="27"/>
      <c r="AE9" s="27"/>
      <c r="AF9" s="27"/>
      <c r="AG9" s="23"/>
      <c r="AH9" s="23"/>
      <c r="AI9" s="88"/>
      <c r="AJ9" s="27">
        <v>0</v>
      </c>
      <c r="AK9" s="322">
        <v>0</v>
      </c>
      <c r="AL9" s="89">
        <v>0</v>
      </c>
      <c r="AM9" s="89">
        <v>0</v>
      </c>
      <c r="AN9" s="89">
        <v>0</v>
      </c>
      <c r="AO9" s="89">
        <v>0</v>
      </c>
      <c r="AP9" s="89">
        <v>0</v>
      </c>
      <c r="AQ9" s="27">
        <v>1</v>
      </c>
      <c r="AR9" s="28">
        <v>0</v>
      </c>
    </row>
    <row r="10" s="1" customFormat="1" ht="39.95" customHeight="1" spans="1:44">
      <c r="A10" s="336">
        <v>1</v>
      </c>
      <c r="B10" s="26">
        <v>0</v>
      </c>
      <c r="C10" s="26"/>
      <c r="D10" s="26"/>
      <c r="E10" s="26"/>
      <c r="F10" s="26"/>
      <c r="G10" s="26"/>
      <c r="H10" s="26"/>
      <c r="I10" s="26"/>
      <c r="J10" s="40"/>
      <c r="K10" s="41"/>
      <c r="L10" s="9" t="s">
        <v>854</v>
      </c>
      <c r="M10" s="43" t="s">
        <v>819</v>
      </c>
      <c r="N10" s="339" t="s">
        <v>336</v>
      </c>
      <c r="O10" s="22"/>
      <c r="P10" s="22" t="s">
        <v>305</v>
      </c>
      <c r="Q10" s="22"/>
      <c r="R10" s="32" t="s">
        <v>73</v>
      </c>
      <c r="S10" s="42" t="s">
        <v>821</v>
      </c>
      <c r="T10" s="32" t="s">
        <v>73</v>
      </c>
      <c r="U10" s="32" t="s">
        <v>306</v>
      </c>
      <c r="V10" s="32" t="s">
        <v>307</v>
      </c>
      <c r="W10" s="58" t="s">
        <v>308</v>
      </c>
      <c r="X10" s="27" t="s">
        <v>309</v>
      </c>
      <c r="Y10" s="53" t="s">
        <v>25</v>
      </c>
      <c r="Z10" s="22"/>
      <c r="AA10" s="69" t="e">
        <f>AA18+AA71+AA114+AA117+AA155*AJ155+AA161+AA162+AA163+AA164+AA165+AA166</f>
        <v>#REF!</v>
      </c>
      <c r="AB10" s="22" t="s">
        <v>25</v>
      </c>
      <c r="AC10" s="27"/>
      <c r="AD10" s="27"/>
      <c r="AE10" s="27"/>
      <c r="AF10" s="27"/>
      <c r="AG10" s="23"/>
      <c r="AH10" s="23"/>
      <c r="AI10" s="88"/>
      <c r="AJ10" s="27">
        <v>0</v>
      </c>
      <c r="AK10" s="322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0</v>
      </c>
      <c r="AQ10" s="27">
        <v>0</v>
      </c>
      <c r="AR10" s="28">
        <v>1</v>
      </c>
    </row>
    <row r="11" s="1" customFormat="1" ht="39.95" customHeight="1" spans="1:44">
      <c r="A11" s="336">
        <v>2</v>
      </c>
      <c r="B11" s="26">
        <v>0</v>
      </c>
      <c r="C11" s="26"/>
      <c r="D11" s="26"/>
      <c r="E11" s="26"/>
      <c r="F11" s="26"/>
      <c r="G11" s="26"/>
      <c r="H11" s="26"/>
      <c r="I11" s="26"/>
      <c r="J11" s="40"/>
      <c r="K11" s="41"/>
      <c r="L11" s="42" t="s">
        <v>818</v>
      </c>
      <c r="M11" s="43" t="s">
        <v>819</v>
      </c>
      <c r="N11" s="44" t="s">
        <v>925</v>
      </c>
      <c r="O11" s="22"/>
      <c r="P11" s="22" t="s">
        <v>305</v>
      </c>
      <c r="Q11" s="22"/>
      <c r="R11" s="32" t="s">
        <v>73</v>
      </c>
      <c r="S11" s="42" t="s">
        <v>821</v>
      </c>
      <c r="T11" s="32" t="s">
        <v>73</v>
      </c>
      <c r="U11" s="32" t="s">
        <v>306</v>
      </c>
      <c r="V11" s="32" t="s">
        <v>307</v>
      </c>
      <c r="W11" s="58" t="s">
        <v>308</v>
      </c>
      <c r="X11" s="27" t="s">
        <v>309</v>
      </c>
      <c r="Y11" s="53" t="s">
        <v>25</v>
      </c>
      <c r="Z11" s="22"/>
      <c r="AA11" s="69" t="e">
        <f>AA19+AA72+AA114+AA119+AA155*AJ155+AA161+AA162+AA163+AA164+AA165+AA166</f>
        <v>#REF!</v>
      </c>
      <c r="AB11" s="22" t="s">
        <v>25</v>
      </c>
      <c r="AC11" s="27"/>
      <c r="AD11" s="27"/>
      <c r="AE11" s="27"/>
      <c r="AF11" s="27"/>
      <c r="AG11" s="23"/>
      <c r="AH11" s="23"/>
      <c r="AI11" s="88"/>
      <c r="AJ11" s="27">
        <v>1</v>
      </c>
      <c r="AK11" s="322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0</v>
      </c>
      <c r="AQ11" s="27">
        <v>0</v>
      </c>
      <c r="AR11" s="28">
        <v>0</v>
      </c>
    </row>
    <row r="12" s="1" customFormat="1" ht="39.95" customHeight="1" spans="1:44">
      <c r="A12" s="336">
        <v>3</v>
      </c>
      <c r="B12" s="26">
        <v>0</v>
      </c>
      <c r="C12" s="26"/>
      <c r="D12" s="26"/>
      <c r="E12" s="26"/>
      <c r="F12" s="26"/>
      <c r="G12" s="26"/>
      <c r="H12" s="26"/>
      <c r="I12" s="26"/>
      <c r="J12" s="40"/>
      <c r="K12" s="41"/>
      <c r="L12" s="42" t="s">
        <v>821</v>
      </c>
      <c r="M12" s="43" t="s">
        <v>874</v>
      </c>
      <c r="N12" s="44" t="s">
        <v>926</v>
      </c>
      <c r="O12" s="22"/>
      <c r="P12" s="22" t="s">
        <v>305</v>
      </c>
      <c r="Q12" s="22"/>
      <c r="R12" s="32" t="s">
        <v>73</v>
      </c>
      <c r="S12" s="42" t="s">
        <v>821</v>
      </c>
      <c r="T12" s="32" t="s">
        <v>73</v>
      </c>
      <c r="U12" s="32" t="s">
        <v>306</v>
      </c>
      <c r="V12" s="32" t="s">
        <v>307</v>
      </c>
      <c r="W12" s="58" t="s">
        <v>308</v>
      </c>
      <c r="X12" s="27" t="s">
        <v>309</v>
      </c>
      <c r="Y12" s="53" t="s">
        <v>25</v>
      </c>
      <c r="Z12" s="22"/>
      <c r="AA12" s="69" t="e">
        <f>AA11</f>
        <v>#REF!</v>
      </c>
      <c r="AB12" s="22" t="s">
        <v>25</v>
      </c>
      <c r="AC12" s="27"/>
      <c r="AD12" s="27"/>
      <c r="AE12" s="27"/>
      <c r="AF12" s="27"/>
      <c r="AG12" s="23"/>
      <c r="AH12" s="23"/>
      <c r="AI12" s="88"/>
      <c r="AJ12" s="27">
        <v>0</v>
      </c>
      <c r="AK12" s="322">
        <v>1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27">
        <v>0</v>
      </c>
      <c r="AR12" s="28">
        <v>0</v>
      </c>
    </row>
    <row r="13" s="1" customFormat="1" ht="50.1" customHeight="1" spans="1:44">
      <c r="A13" s="336">
        <v>4</v>
      </c>
      <c r="B13" s="26">
        <v>0</v>
      </c>
      <c r="C13" s="26"/>
      <c r="D13" s="26"/>
      <c r="E13" s="26"/>
      <c r="F13" s="26"/>
      <c r="G13" s="26"/>
      <c r="H13" s="26"/>
      <c r="I13" s="26"/>
      <c r="J13" s="40"/>
      <c r="K13" s="41"/>
      <c r="L13" s="42" t="s">
        <v>927</v>
      </c>
      <c r="M13" s="43" t="s">
        <v>824</v>
      </c>
      <c r="N13" s="44" t="s">
        <v>928</v>
      </c>
      <c r="O13" s="22"/>
      <c r="P13" s="22" t="s">
        <v>305</v>
      </c>
      <c r="Q13" s="22"/>
      <c r="R13" s="32" t="s">
        <v>73</v>
      </c>
      <c r="S13" s="42" t="s">
        <v>823</v>
      </c>
      <c r="T13" s="32" t="s">
        <v>73</v>
      </c>
      <c r="U13" s="32" t="s">
        <v>306</v>
      </c>
      <c r="V13" s="32" t="s">
        <v>307</v>
      </c>
      <c r="W13" s="58" t="s">
        <v>308</v>
      </c>
      <c r="X13" s="27" t="s">
        <v>309</v>
      </c>
      <c r="Y13" s="53" t="s">
        <v>25</v>
      </c>
      <c r="Z13" s="22"/>
      <c r="AA13" s="69" t="e">
        <f t="shared" ref="AA13:AA17" si="0">AA12</f>
        <v>#REF!</v>
      </c>
      <c r="AB13" s="22" t="s">
        <v>25</v>
      </c>
      <c r="AC13" s="27"/>
      <c r="AD13" s="27"/>
      <c r="AE13" s="27"/>
      <c r="AF13" s="27"/>
      <c r="AG13" s="23"/>
      <c r="AH13" s="23"/>
      <c r="AI13" s="88"/>
      <c r="AJ13" s="27">
        <v>0</v>
      </c>
      <c r="AK13" s="322">
        <v>0</v>
      </c>
      <c r="AL13" s="64">
        <v>1</v>
      </c>
      <c r="AM13" s="89">
        <v>0</v>
      </c>
      <c r="AN13" s="89">
        <v>0</v>
      </c>
      <c r="AO13" s="89">
        <v>0</v>
      </c>
      <c r="AP13" s="89">
        <v>0</v>
      </c>
      <c r="AQ13" s="27">
        <v>0</v>
      </c>
      <c r="AR13" s="28">
        <v>0</v>
      </c>
    </row>
    <row r="14" s="1" customFormat="1" ht="66" spans="1:44">
      <c r="A14" s="336">
        <v>5</v>
      </c>
      <c r="B14" s="26">
        <v>0</v>
      </c>
      <c r="C14" s="26"/>
      <c r="D14" s="26"/>
      <c r="E14" s="26"/>
      <c r="F14" s="26"/>
      <c r="G14" s="26"/>
      <c r="H14" s="26"/>
      <c r="I14" s="26"/>
      <c r="J14" s="40"/>
      <c r="K14" s="41"/>
      <c r="L14" s="42" t="s">
        <v>918</v>
      </c>
      <c r="M14" s="43" t="s">
        <v>874</v>
      </c>
      <c r="N14" s="44" t="s">
        <v>388</v>
      </c>
      <c r="O14" s="22"/>
      <c r="P14" s="22" t="s">
        <v>305</v>
      </c>
      <c r="Q14" s="22"/>
      <c r="R14" s="32" t="s">
        <v>73</v>
      </c>
      <c r="S14" s="42" t="s">
        <v>821</v>
      </c>
      <c r="T14" s="32" t="s">
        <v>73</v>
      </c>
      <c r="U14" s="32" t="s">
        <v>306</v>
      </c>
      <c r="V14" s="32" t="s">
        <v>307</v>
      </c>
      <c r="W14" s="58" t="s">
        <v>308</v>
      </c>
      <c r="X14" s="27" t="s">
        <v>309</v>
      </c>
      <c r="Y14" s="53" t="s">
        <v>25</v>
      </c>
      <c r="Z14" s="22"/>
      <c r="AA14" s="69" t="e">
        <f t="shared" si="0"/>
        <v>#REF!</v>
      </c>
      <c r="AB14" s="22" t="s">
        <v>25</v>
      </c>
      <c r="AC14" s="27"/>
      <c r="AD14" s="27"/>
      <c r="AE14" s="27"/>
      <c r="AF14" s="27"/>
      <c r="AG14" s="23"/>
      <c r="AH14" s="23"/>
      <c r="AI14" s="88"/>
      <c r="AJ14" s="27">
        <v>0</v>
      </c>
      <c r="AK14" s="322">
        <v>0</v>
      </c>
      <c r="AL14" s="89">
        <v>0</v>
      </c>
      <c r="AM14" s="89">
        <v>1</v>
      </c>
      <c r="AN14" s="89">
        <v>0</v>
      </c>
      <c r="AO14" s="89">
        <v>0</v>
      </c>
      <c r="AP14" s="89">
        <v>0</v>
      </c>
      <c r="AQ14" s="27">
        <v>0</v>
      </c>
      <c r="AR14" s="28">
        <v>0</v>
      </c>
    </row>
    <row r="15" s="1" customFormat="1" ht="82.5" spans="1:44">
      <c r="A15" s="336">
        <v>6</v>
      </c>
      <c r="B15" s="26">
        <v>0</v>
      </c>
      <c r="C15" s="26"/>
      <c r="D15" s="26"/>
      <c r="E15" s="26"/>
      <c r="F15" s="26"/>
      <c r="G15" s="26"/>
      <c r="H15" s="26"/>
      <c r="I15" s="26"/>
      <c r="J15" s="40"/>
      <c r="K15" s="41"/>
      <c r="L15" s="42" t="s">
        <v>919</v>
      </c>
      <c r="M15" s="43" t="s">
        <v>824</v>
      </c>
      <c r="N15" s="44" t="s">
        <v>929</v>
      </c>
      <c r="O15" s="22"/>
      <c r="P15" s="22" t="s">
        <v>305</v>
      </c>
      <c r="Q15" s="22"/>
      <c r="R15" s="32" t="s">
        <v>73</v>
      </c>
      <c r="S15" s="42" t="s">
        <v>823</v>
      </c>
      <c r="T15" s="32" t="s">
        <v>73</v>
      </c>
      <c r="U15" s="32" t="s">
        <v>306</v>
      </c>
      <c r="V15" s="32" t="s">
        <v>307</v>
      </c>
      <c r="W15" s="58" t="s">
        <v>308</v>
      </c>
      <c r="X15" s="27" t="s">
        <v>309</v>
      </c>
      <c r="Y15" s="53" t="s">
        <v>25</v>
      </c>
      <c r="Z15" s="22"/>
      <c r="AA15" s="69" t="e">
        <f t="shared" si="0"/>
        <v>#REF!</v>
      </c>
      <c r="AB15" s="22" t="s">
        <v>25</v>
      </c>
      <c r="AC15" s="27"/>
      <c r="AD15" s="27"/>
      <c r="AE15" s="27"/>
      <c r="AF15" s="27"/>
      <c r="AG15" s="23"/>
      <c r="AH15" s="23"/>
      <c r="AI15" s="88"/>
      <c r="AJ15" s="27">
        <v>0</v>
      </c>
      <c r="AK15" s="322">
        <v>0</v>
      </c>
      <c r="AL15" s="64">
        <v>0</v>
      </c>
      <c r="AM15" s="89">
        <v>0</v>
      </c>
      <c r="AN15" s="89">
        <v>1</v>
      </c>
      <c r="AO15" s="89">
        <v>0</v>
      </c>
      <c r="AP15" s="89">
        <v>0</v>
      </c>
      <c r="AQ15" s="27">
        <v>0</v>
      </c>
      <c r="AR15" s="28">
        <v>0</v>
      </c>
    </row>
    <row r="16" s="1" customFormat="1" ht="66" spans="1:44">
      <c r="A16" s="336">
        <v>7</v>
      </c>
      <c r="B16" s="26">
        <v>0</v>
      </c>
      <c r="C16" s="26"/>
      <c r="D16" s="26"/>
      <c r="E16" s="26"/>
      <c r="F16" s="26"/>
      <c r="G16" s="26"/>
      <c r="H16" s="26"/>
      <c r="I16" s="26"/>
      <c r="J16" s="40"/>
      <c r="K16" s="41"/>
      <c r="L16" s="42" t="s">
        <v>828</v>
      </c>
      <c r="M16" s="43" t="s">
        <v>875</v>
      </c>
      <c r="N16" s="44" t="s">
        <v>701</v>
      </c>
      <c r="O16" s="22"/>
      <c r="P16" s="22" t="s">
        <v>305</v>
      </c>
      <c r="Q16" s="22"/>
      <c r="R16" s="32" t="s">
        <v>73</v>
      </c>
      <c r="S16" s="42" t="s">
        <v>821</v>
      </c>
      <c r="T16" s="32" t="s">
        <v>73</v>
      </c>
      <c r="U16" s="32" t="s">
        <v>306</v>
      </c>
      <c r="V16" s="32" t="s">
        <v>307</v>
      </c>
      <c r="W16" s="58" t="s">
        <v>308</v>
      </c>
      <c r="X16" s="27" t="s">
        <v>309</v>
      </c>
      <c r="Y16" s="53" t="s">
        <v>25</v>
      </c>
      <c r="Z16" s="22"/>
      <c r="AA16" s="69" t="e">
        <f t="shared" si="0"/>
        <v>#REF!</v>
      </c>
      <c r="AB16" s="22" t="s">
        <v>25</v>
      </c>
      <c r="AC16" s="27"/>
      <c r="AD16" s="27"/>
      <c r="AE16" s="27"/>
      <c r="AF16" s="27"/>
      <c r="AG16" s="23"/>
      <c r="AH16" s="23"/>
      <c r="AI16" s="88"/>
      <c r="AJ16" s="27">
        <v>0</v>
      </c>
      <c r="AK16" s="322">
        <v>0</v>
      </c>
      <c r="AL16" s="89">
        <v>0</v>
      </c>
      <c r="AM16" s="89">
        <v>0</v>
      </c>
      <c r="AN16" s="89">
        <v>0</v>
      </c>
      <c r="AO16" s="89">
        <v>1</v>
      </c>
      <c r="AP16" s="89">
        <v>0</v>
      </c>
      <c r="AQ16" s="27">
        <v>0</v>
      </c>
      <c r="AR16" s="28">
        <v>0</v>
      </c>
    </row>
    <row r="17" s="1" customFormat="1" ht="82.5" spans="1:44">
      <c r="A17" s="336">
        <v>8</v>
      </c>
      <c r="B17" s="26">
        <v>0</v>
      </c>
      <c r="C17" s="26"/>
      <c r="D17" s="26"/>
      <c r="E17" s="26"/>
      <c r="F17" s="26"/>
      <c r="G17" s="26"/>
      <c r="H17" s="26"/>
      <c r="I17" s="26"/>
      <c r="J17" s="40"/>
      <c r="K17" s="41"/>
      <c r="L17" s="42" t="s">
        <v>829</v>
      </c>
      <c r="M17" s="43" t="s">
        <v>876</v>
      </c>
      <c r="N17" s="44" t="s">
        <v>702</v>
      </c>
      <c r="O17" s="22"/>
      <c r="P17" s="22" t="s">
        <v>305</v>
      </c>
      <c r="Q17" s="22"/>
      <c r="R17" s="32" t="s">
        <v>73</v>
      </c>
      <c r="S17" s="42" t="s">
        <v>823</v>
      </c>
      <c r="T17" s="32" t="s">
        <v>73</v>
      </c>
      <c r="U17" s="32" t="s">
        <v>306</v>
      </c>
      <c r="V17" s="32" t="s">
        <v>307</v>
      </c>
      <c r="W17" s="58" t="s">
        <v>308</v>
      </c>
      <c r="X17" s="27" t="s">
        <v>309</v>
      </c>
      <c r="Y17" s="53" t="s">
        <v>25</v>
      </c>
      <c r="Z17" s="22"/>
      <c r="AA17" s="69" t="e">
        <f t="shared" si="0"/>
        <v>#REF!</v>
      </c>
      <c r="AB17" s="22" t="s">
        <v>25</v>
      </c>
      <c r="AC17" s="27"/>
      <c r="AD17" s="27"/>
      <c r="AE17" s="27"/>
      <c r="AF17" s="27"/>
      <c r="AG17" s="23"/>
      <c r="AH17" s="23"/>
      <c r="AI17" s="88"/>
      <c r="AJ17" s="27">
        <v>0</v>
      </c>
      <c r="AK17" s="322">
        <v>0</v>
      </c>
      <c r="AL17" s="64">
        <v>0</v>
      </c>
      <c r="AM17" s="89">
        <v>0</v>
      </c>
      <c r="AN17" s="89">
        <v>0</v>
      </c>
      <c r="AO17" s="89">
        <v>0</v>
      </c>
      <c r="AP17" s="89">
        <v>1</v>
      </c>
      <c r="AQ17" s="27">
        <v>0</v>
      </c>
      <c r="AR17" s="28">
        <v>0</v>
      </c>
    </row>
    <row r="18" s="1" customFormat="1" ht="39.95" customHeight="1" spans="1:44">
      <c r="A18" s="336">
        <v>9</v>
      </c>
      <c r="B18" s="26"/>
      <c r="C18" s="27">
        <v>1</v>
      </c>
      <c r="D18" s="27"/>
      <c r="E18" s="27"/>
      <c r="F18" s="27"/>
      <c r="G18" s="27"/>
      <c r="H18" s="27"/>
      <c r="I18" s="27"/>
      <c r="J18" s="23"/>
      <c r="K18" s="41"/>
      <c r="L18" s="42" t="s">
        <v>930</v>
      </c>
      <c r="M18" s="43" t="s">
        <v>931</v>
      </c>
      <c r="N18" s="339" t="s">
        <v>336</v>
      </c>
      <c r="O18" s="22"/>
      <c r="P18" s="22" t="s">
        <v>305</v>
      </c>
      <c r="Q18" s="22"/>
      <c r="R18" s="32" t="s">
        <v>73</v>
      </c>
      <c r="S18" s="42" t="s">
        <v>932</v>
      </c>
      <c r="T18" s="53" t="s">
        <v>73</v>
      </c>
      <c r="U18" s="32" t="s">
        <v>306</v>
      </c>
      <c r="V18" s="32" t="s">
        <v>307</v>
      </c>
      <c r="W18" s="29" t="s">
        <v>328</v>
      </c>
      <c r="X18" s="27" t="s">
        <v>309</v>
      </c>
      <c r="Y18" s="53" t="s">
        <v>25</v>
      </c>
      <c r="Z18" s="22"/>
      <c r="AA18" s="69" t="e">
        <f>AA26+AA67+AA68*AJ68+AA69</f>
        <v>#REF!</v>
      </c>
      <c r="AB18" s="22" t="s">
        <v>25</v>
      </c>
      <c r="AC18" s="27"/>
      <c r="AD18" s="27"/>
      <c r="AE18" s="27"/>
      <c r="AF18" s="27"/>
      <c r="AG18" s="23"/>
      <c r="AH18" s="23"/>
      <c r="AI18" s="88"/>
      <c r="AJ18" s="27">
        <v>0</v>
      </c>
      <c r="AK18" s="322">
        <v>0</v>
      </c>
      <c r="AL18" s="89">
        <v>0</v>
      </c>
      <c r="AM18" s="89">
        <v>0</v>
      </c>
      <c r="AN18" s="89">
        <v>0</v>
      </c>
      <c r="AO18" s="89">
        <v>0</v>
      </c>
      <c r="AP18" s="89">
        <v>0</v>
      </c>
      <c r="AQ18" s="27">
        <v>1</v>
      </c>
      <c r="AR18" s="28">
        <v>1</v>
      </c>
    </row>
    <row r="19" s="1" customFormat="1" ht="39.95" customHeight="1" spans="1:44">
      <c r="A19" s="336">
        <v>10</v>
      </c>
      <c r="B19" s="26"/>
      <c r="C19" s="27">
        <v>1</v>
      </c>
      <c r="D19" s="27"/>
      <c r="E19" s="27"/>
      <c r="F19" s="27"/>
      <c r="G19" s="27"/>
      <c r="H19" s="27"/>
      <c r="I19" s="27"/>
      <c r="J19" s="23"/>
      <c r="K19" s="41"/>
      <c r="L19" s="42" t="s">
        <v>933</v>
      </c>
      <c r="M19" s="43" t="s">
        <v>934</v>
      </c>
      <c r="N19" s="47" t="s">
        <v>326</v>
      </c>
      <c r="O19" s="22"/>
      <c r="P19" s="22" t="s">
        <v>305</v>
      </c>
      <c r="Q19" s="22"/>
      <c r="R19" s="32" t="s">
        <v>73</v>
      </c>
      <c r="S19" s="42" t="s">
        <v>932</v>
      </c>
      <c r="T19" s="53" t="s">
        <v>73</v>
      </c>
      <c r="U19" s="32" t="s">
        <v>306</v>
      </c>
      <c r="V19" s="32" t="s">
        <v>307</v>
      </c>
      <c r="W19" s="29" t="s">
        <v>328</v>
      </c>
      <c r="X19" s="27" t="s">
        <v>309</v>
      </c>
      <c r="Y19" s="53" t="s">
        <v>25</v>
      </c>
      <c r="Z19" s="22"/>
      <c r="AA19" s="69" t="e">
        <f>AA27+AA68+AA69*AJ69+AA70</f>
        <v>#REF!</v>
      </c>
      <c r="AB19" s="22" t="s">
        <v>25</v>
      </c>
      <c r="AC19" s="27"/>
      <c r="AD19" s="27"/>
      <c r="AE19" s="27"/>
      <c r="AF19" s="27"/>
      <c r="AG19" s="23"/>
      <c r="AH19" s="23"/>
      <c r="AI19" s="88"/>
      <c r="AJ19" s="27">
        <v>1</v>
      </c>
      <c r="AK19" s="322">
        <v>0</v>
      </c>
      <c r="AL19" s="89">
        <v>0</v>
      </c>
      <c r="AM19" s="89">
        <v>0</v>
      </c>
      <c r="AN19" s="89">
        <v>0</v>
      </c>
      <c r="AO19" s="89">
        <v>0</v>
      </c>
      <c r="AP19" s="89">
        <v>0</v>
      </c>
      <c r="AQ19" s="27">
        <v>0</v>
      </c>
      <c r="AR19" s="28">
        <v>0</v>
      </c>
    </row>
    <row r="20" s="1" customFormat="1" ht="39.95" customHeight="1" spans="1:44">
      <c r="A20" s="336">
        <v>11</v>
      </c>
      <c r="B20" s="26"/>
      <c r="C20" s="27">
        <v>1</v>
      </c>
      <c r="D20" s="27"/>
      <c r="E20" s="27"/>
      <c r="F20" s="27"/>
      <c r="G20" s="27"/>
      <c r="H20" s="27"/>
      <c r="I20" s="27"/>
      <c r="J20" s="48"/>
      <c r="K20" s="49"/>
      <c r="L20" s="42" t="s">
        <v>932</v>
      </c>
      <c r="M20" s="43" t="s">
        <v>878</v>
      </c>
      <c r="N20" s="50" t="s">
        <v>331</v>
      </c>
      <c r="O20" s="22"/>
      <c r="P20" s="22" t="s">
        <v>305</v>
      </c>
      <c r="Q20" s="22"/>
      <c r="R20" s="32" t="s">
        <v>73</v>
      </c>
      <c r="S20" s="42" t="s">
        <v>932</v>
      </c>
      <c r="T20" s="53" t="s">
        <v>73</v>
      </c>
      <c r="U20" s="32" t="s">
        <v>306</v>
      </c>
      <c r="V20" s="32" t="s">
        <v>307</v>
      </c>
      <c r="W20" s="29" t="s">
        <v>328</v>
      </c>
      <c r="X20" s="27" t="s">
        <v>309</v>
      </c>
      <c r="Y20" s="53" t="s">
        <v>25</v>
      </c>
      <c r="Z20" s="22"/>
      <c r="AA20" s="69" t="e">
        <f>AA19</f>
        <v>#REF!</v>
      </c>
      <c r="AB20" s="22" t="s">
        <v>25</v>
      </c>
      <c r="AC20" s="33"/>
      <c r="AD20" s="33"/>
      <c r="AE20" s="33"/>
      <c r="AF20" s="33"/>
      <c r="AG20" s="70"/>
      <c r="AH20" s="70"/>
      <c r="AI20" s="88"/>
      <c r="AJ20" s="27">
        <v>0</v>
      </c>
      <c r="AK20" s="322">
        <v>1</v>
      </c>
      <c r="AL20" s="89">
        <v>0</v>
      </c>
      <c r="AM20" s="89">
        <v>0</v>
      </c>
      <c r="AN20" s="89">
        <v>0</v>
      </c>
      <c r="AO20" s="89">
        <v>0</v>
      </c>
      <c r="AP20" s="89">
        <v>0</v>
      </c>
      <c r="AQ20" s="27">
        <v>0</v>
      </c>
      <c r="AR20" s="28">
        <v>0</v>
      </c>
    </row>
    <row r="21" s="1" customFormat="1" ht="39.95" customHeight="1" spans="1:44">
      <c r="A21" s="336">
        <v>12</v>
      </c>
      <c r="B21" s="26"/>
      <c r="C21" s="27">
        <v>1</v>
      </c>
      <c r="D21" s="27"/>
      <c r="E21" s="27"/>
      <c r="F21" s="27"/>
      <c r="G21" s="27"/>
      <c r="H21" s="27"/>
      <c r="I21" s="27"/>
      <c r="J21" s="48"/>
      <c r="K21" s="49"/>
      <c r="L21" s="42" t="s">
        <v>935</v>
      </c>
      <c r="M21" s="43" t="s">
        <v>880</v>
      </c>
      <c r="N21" s="50" t="s">
        <v>936</v>
      </c>
      <c r="O21" s="22"/>
      <c r="P21" s="22" t="s">
        <v>305</v>
      </c>
      <c r="Q21" s="22"/>
      <c r="R21" s="32" t="s">
        <v>73</v>
      </c>
      <c r="S21" s="42" t="s">
        <v>932</v>
      </c>
      <c r="T21" s="53" t="s">
        <v>73</v>
      </c>
      <c r="U21" s="32" t="s">
        <v>306</v>
      </c>
      <c r="V21" s="32" t="s">
        <v>307</v>
      </c>
      <c r="W21" s="29" t="s">
        <v>328</v>
      </c>
      <c r="X21" s="27" t="s">
        <v>309</v>
      </c>
      <c r="Y21" s="53" t="s">
        <v>25</v>
      </c>
      <c r="Z21" s="22"/>
      <c r="AA21" s="69" t="e">
        <f t="shared" ref="AA21:AA25" si="1">AA20</f>
        <v>#REF!</v>
      </c>
      <c r="AB21" s="22" t="s">
        <v>25</v>
      </c>
      <c r="AC21" s="33"/>
      <c r="AD21" s="33"/>
      <c r="AE21" s="33"/>
      <c r="AF21" s="33"/>
      <c r="AG21" s="70"/>
      <c r="AH21" s="70"/>
      <c r="AI21" s="88"/>
      <c r="AJ21" s="27">
        <v>0</v>
      </c>
      <c r="AK21" s="322">
        <v>0</v>
      </c>
      <c r="AL21" s="64">
        <v>1</v>
      </c>
      <c r="AM21" s="89">
        <v>0</v>
      </c>
      <c r="AN21" s="89">
        <v>0</v>
      </c>
      <c r="AO21" s="89">
        <v>0</v>
      </c>
      <c r="AP21" s="89">
        <v>0</v>
      </c>
      <c r="AQ21" s="27">
        <v>0</v>
      </c>
      <c r="AR21" s="28">
        <v>0</v>
      </c>
    </row>
    <row r="22" s="1" customFormat="1" ht="66" spans="1:44">
      <c r="A22" s="336">
        <v>13</v>
      </c>
      <c r="B22" s="26"/>
      <c r="C22" s="27">
        <v>1</v>
      </c>
      <c r="D22" s="27"/>
      <c r="E22" s="27"/>
      <c r="F22" s="27"/>
      <c r="G22" s="27"/>
      <c r="H22" s="27"/>
      <c r="I22" s="27"/>
      <c r="J22" s="48"/>
      <c r="K22" s="49"/>
      <c r="L22" s="42" t="s">
        <v>877</v>
      </c>
      <c r="M22" s="43" t="s">
        <v>878</v>
      </c>
      <c r="N22" s="44" t="s">
        <v>388</v>
      </c>
      <c r="O22" s="22"/>
      <c r="P22" s="22" t="s">
        <v>305</v>
      </c>
      <c r="Q22" s="22"/>
      <c r="R22" s="32" t="s">
        <v>73</v>
      </c>
      <c r="S22" s="42" t="s">
        <v>932</v>
      </c>
      <c r="T22" s="53" t="s">
        <v>73</v>
      </c>
      <c r="U22" s="32" t="s">
        <v>306</v>
      </c>
      <c r="V22" s="32" t="s">
        <v>307</v>
      </c>
      <c r="W22" s="29" t="s">
        <v>328</v>
      </c>
      <c r="X22" s="27" t="s">
        <v>309</v>
      </c>
      <c r="Y22" s="53" t="s">
        <v>25</v>
      </c>
      <c r="Z22" s="22"/>
      <c r="AA22" s="69" t="e">
        <f t="shared" si="1"/>
        <v>#REF!</v>
      </c>
      <c r="AB22" s="22" t="s">
        <v>25</v>
      </c>
      <c r="AC22" s="33"/>
      <c r="AD22" s="33"/>
      <c r="AE22" s="33"/>
      <c r="AF22" s="33"/>
      <c r="AG22" s="70"/>
      <c r="AH22" s="70"/>
      <c r="AI22" s="88"/>
      <c r="AJ22" s="27">
        <v>0</v>
      </c>
      <c r="AK22" s="322">
        <v>0</v>
      </c>
      <c r="AL22" s="89">
        <v>0</v>
      </c>
      <c r="AM22" s="89">
        <v>1</v>
      </c>
      <c r="AN22" s="89">
        <v>0</v>
      </c>
      <c r="AO22" s="89">
        <v>0</v>
      </c>
      <c r="AP22" s="89">
        <v>0</v>
      </c>
      <c r="AQ22" s="27">
        <v>0</v>
      </c>
      <c r="AR22" s="28">
        <v>0</v>
      </c>
    </row>
    <row r="23" s="1" customFormat="1" ht="82.5" spans="1:44">
      <c r="A23" s="336">
        <v>14</v>
      </c>
      <c r="B23" s="26"/>
      <c r="C23" s="27">
        <v>1</v>
      </c>
      <c r="D23" s="27"/>
      <c r="E23" s="27"/>
      <c r="F23" s="27"/>
      <c r="G23" s="27"/>
      <c r="H23" s="27"/>
      <c r="I23" s="27"/>
      <c r="J23" s="48"/>
      <c r="K23" s="49"/>
      <c r="L23" s="42" t="s">
        <v>879</v>
      </c>
      <c r="M23" s="43" t="s">
        <v>880</v>
      </c>
      <c r="N23" s="44" t="s">
        <v>929</v>
      </c>
      <c r="O23" s="22"/>
      <c r="P23" s="22" t="s">
        <v>305</v>
      </c>
      <c r="Q23" s="22"/>
      <c r="R23" s="32" t="s">
        <v>73</v>
      </c>
      <c r="S23" s="42" t="s">
        <v>932</v>
      </c>
      <c r="T23" s="53" t="s">
        <v>73</v>
      </c>
      <c r="U23" s="32" t="s">
        <v>306</v>
      </c>
      <c r="V23" s="32" t="s">
        <v>307</v>
      </c>
      <c r="W23" s="29" t="s">
        <v>328</v>
      </c>
      <c r="X23" s="27" t="s">
        <v>309</v>
      </c>
      <c r="Y23" s="53" t="s">
        <v>25</v>
      </c>
      <c r="Z23" s="22"/>
      <c r="AA23" s="69" t="e">
        <f t="shared" si="1"/>
        <v>#REF!</v>
      </c>
      <c r="AB23" s="22" t="s">
        <v>25</v>
      </c>
      <c r="AC23" s="33"/>
      <c r="AD23" s="33"/>
      <c r="AE23" s="33"/>
      <c r="AF23" s="33"/>
      <c r="AG23" s="70"/>
      <c r="AH23" s="70"/>
      <c r="AI23" s="88"/>
      <c r="AJ23" s="27">
        <v>0</v>
      </c>
      <c r="AK23" s="322">
        <v>0</v>
      </c>
      <c r="AL23" s="64">
        <v>0</v>
      </c>
      <c r="AM23" s="89">
        <v>0</v>
      </c>
      <c r="AN23" s="89">
        <v>1</v>
      </c>
      <c r="AO23" s="89">
        <v>0</v>
      </c>
      <c r="AP23" s="89">
        <v>0</v>
      </c>
      <c r="AQ23" s="27">
        <v>0</v>
      </c>
      <c r="AR23" s="28">
        <v>0</v>
      </c>
    </row>
    <row r="24" s="1" customFormat="1" ht="66" spans="1:44">
      <c r="A24" s="336">
        <v>15</v>
      </c>
      <c r="B24" s="26"/>
      <c r="C24" s="27">
        <v>1</v>
      </c>
      <c r="D24" s="27"/>
      <c r="E24" s="27"/>
      <c r="F24" s="27"/>
      <c r="G24" s="27"/>
      <c r="H24" s="27"/>
      <c r="I24" s="27"/>
      <c r="J24" s="48"/>
      <c r="K24" s="49"/>
      <c r="L24" s="42" t="s">
        <v>881</v>
      </c>
      <c r="M24" s="43" t="s">
        <v>878</v>
      </c>
      <c r="N24" s="44" t="s">
        <v>701</v>
      </c>
      <c r="O24" s="22"/>
      <c r="P24" s="22" t="s">
        <v>305</v>
      </c>
      <c r="Q24" s="22"/>
      <c r="R24" s="32" t="s">
        <v>73</v>
      </c>
      <c r="S24" s="42" t="s">
        <v>932</v>
      </c>
      <c r="T24" s="53" t="s">
        <v>73</v>
      </c>
      <c r="U24" s="32" t="s">
        <v>306</v>
      </c>
      <c r="V24" s="32" t="s">
        <v>307</v>
      </c>
      <c r="W24" s="29" t="s">
        <v>328</v>
      </c>
      <c r="X24" s="27" t="s">
        <v>309</v>
      </c>
      <c r="Y24" s="53" t="s">
        <v>25</v>
      </c>
      <c r="Z24" s="22"/>
      <c r="AA24" s="69" t="e">
        <f t="shared" si="1"/>
        <v>#REF!</v>
      </c>
      <c r="AB24" s="22" t="s">
        <v>25</v>
      </c>
      <c r="AC24" s="33"/>
      <c r="AD24" s="33"/>
      <c r="AE24" s="33"/>
      <c r="AF24" s="33"/>
      <c r="AG24" s="70"/>
      <c r="AH24" s="70"/>
      <c r="AI24" s="88"/>
      <c r="AJ24" s="27">
        <v>0</v>
      </c>
      <c r="AK24" s="322">
        <v>0</v>
      </c>
      <c r="AL24" s="89">
        <v>0</v>
      </c>
      <c r="AM24" s="89">
        <v>0</v>
      </c>
      <c r="AN24" s="89">
        <v>0</v>
      </c>
      <c r="AO24" s="89">
        <v>1</v>
      </c>
      <c r="AP24" s="89">
        <v>0</v>
      </c>
      <c r="AQ24" s="27">
        <v>0</v>
      </c>
      <c r="AR24" s="28">
        <v>0</v>
      </c>
    </row>
    <row r="25" s="1" customFormat="1" ht="82.5" spans="1:44">
      <c r="A25" s="336">
        <v>16</v>
      </c>
      <c r="B25" s="26"/>
      <c r="C25" s="27">
        <v>1</v>
      </c>
      <c r="D25" s="27"/>
      <c r="E25" s="27"/>
      <c r="F25" s="27"/>
      <c r="G25" s="27"/>
      <c r="H25" s="27"/>
      <c r="I25" s="27"/>
      <c r="J25" s="48"/>
      <c r="K25" s="49"/>
      <c r="L25" s="42" t="s">
        <v>882</v>
      </c>
      <c r="M25" s="43" t="s">
        <v>880</v>
      </c>
      <c r="N25" s="44" t="s">
        <v>702</v>
      </c>
      <c r="O25" s="22"/>
      <c r="P25" s="22" t="s">
        <v>305</v>
      </c>
      <c r="Q25" s="22"/>
      <c r="R25" s="32" t="s">
        <v>73</v>
      </c>
      <c r="S25" s="42" t="s">
        <v>932</v>
      </c>
      <c r="T25" s="53" t="s">
        <v>73</v>
      </c>
      <c r="U25" s="32" t="s">
        <v>306</v>
      </c>
      <c r="V25" s="32" t="s">
        <v>307</v>
      </c>
      <c r="W25" s="29" t="s">
        <v>328</v>
      </c>
      <c r="X25" s="27" t="s">
        <v>309</v>
      </c>
      <c r="Y25" s="53" t="s">
        <v>25</v>
      </c>
      <c r="Z25" s="22"/>
      <c r="AA25" s="69" t="e">
        <f t="shared" si="1"/>
        <v>#REF!</v>
      </c>
      <c r="AB25" s="22" t="s">
        <v>25</v>
      </c>
      <c r="AC25" s="33"/>
      <c r="AD25" s="33"/>
      <c r="AE25" s="33"/>
      <c r="AF25" s="33"/>
      <c r="AG25" s="70"/>
      <c r="AH25" s="70"/>
      <c r="AI25" s="88"/>
      <c r="AJ25" s="27">
        <v>0</v>
      </c>
      <c r="AK25" s="322">
        <v>0</v>
      </c>
      <c r="AL25" s="64">
        <v>0</v>
      </c>
      <c r="AM25" s="89">
        <v>0</v>
      </c>
      <c r="AN25" s="89">
        <v>0</v>
      </c>
      <c r="AO25" s="89">
        <v>0</v>
      </c>
      <c r="AP25" s="89">
        <v>1</v>
      </c>
      <c r="AQ25" s="27">
        <v>0</v>
      </c>
      <c r="AR25" s="28">
        <v>0</v>
      </c>
    </row>
    <row r="26" s="1" customFormat="1" ht="48" customHeight="1" spans="1:44">
      <c r="A26" s="336">
        <v>17</v>
      </c>
      <c r="B26" s="26"/>
      <c r="C26" s="27"/>
      <c r="D26" s="27">
        <v>2</v>
      </c>
      <c r="E26" s="27"/>
      <c r="F26" s="27"/>
      <c r="G26" s="27"/>
      <c r="H26" s="27"/>
      <c r="I26" s="27"/>
      <c r="J26" s="48"/>
      <c r="K26" s="49"/>
      <c r="L26" s="42" t="s">
        <v>937</v>
      </c>
      <c r="M26" s="43" t="s">
        <v>938</v>
      </c>
      <c r="N26" s="339" t="s">
        <v>336</v>
      </c>
      <c r="O26" s="22"/>
      <c r="P26" s="22" t="s">
        <v>305</v>
      </c>
      <c r="Q26" s="33"/>
      <c r="R26" s="32" t="s">
        <v>73</v>
      </c>
      <c r="S26" s="53" t="s">
        <v>327</v>
      </c>
      <c r="T26" s="53" t="s">
        <v>25</v>
      </c>
      <c r="U26" s="32" t="s">
        <v>306</v>
      </c>
      <c r="V26" s="32" t="s">
        <v>307</v>
      </c>
      <c r="W26" s="29" t="s">
        <v>328</v>
      </c>
      <c r="X26" s="27" t="s">
        <v>309</v>
      </c>
      <c r="Y26" s="53" t="s">
        <v>25</v>
      </c>
      <c r="Z26" s="22" t="s">
        <v>25</v>
      </c>
      <c r="AA26" s="69" t="e">
        <f>AA33+AA53+AA61+AA65+AA66*AJ66</f>
        <v>#REF!</v>
      </c>
      <c r="AB26" s="22" t="s">
        <v>25</v>
      </c>
      <c r="AC26" s="33"/>
      <c r="AD26" s="33"/>
      <c r="AE26" s="33"/>
      <c r="AF26" s="33"/>
      <c r="AG26" s="70"/>
      <c r="AH26" s="70"/>
      <c r="AI26" s="88"/>
      <c r="AJ26" s="27">
        <v>0</v>
      </c>
      <c r="AK26" s="322">
        <v>0</v>
      </c>
      <c r="AL26" s="89">
        <v>0</v>
      </c>
      <c r="AM26" s="89">
        <v>0</v>
      </c>
      <c r="AN26" s="89">
        <v>0</v>
      </c>
      <c r="AO26" s="89">
        <v>0</v>
      </c>
      <c r="AP26" s="89">
        <v>0</v>
      </c>
      <c r="AQ26" s="27">
        <v>1</v>
      </c>
      <c r="AR26" s="28">
        <v>1</v>
      </c>
    </row>
    <row r="27" s="1" customFormat="1" ht="34.5" spans="1:44">
      <c r="A27" s="336">
        <v>18</v>
      </c>
      <c r="B27" s="26"/>
      <c r="C27" s="27"/>
      <c r="D27" s="27">
        <v>2</v>
      </c>
      <c r="E27" s="27"/>
      <c r="F27" s="27"/>
      <c r="G27" s="27"/>
      <c r="H27" s="27"/>
      <c r="I27" s="27"/>
      <c r="J27" s="48"/>
      <c r="K27" s="49"/>
      <c r="L27" s="42" t="s">
        <v>939</v>
      </c>
      <c r="M27" s="43" t="s">
        <v>940</v>
      </c>
      <c r="N27" s="47" t="s">
        <v>326</v>
      </c>
      <c r="O27" s="22"/>
      <c r="P27" s="22" t="s">
        <v>305</v>
      </c>
      <c r="Q27" s="33"/>
      <c r="R27" s="32" t="s">
        <v>73</v>
      </c>
      <c r="S27" s="53" t="s">
        <v>327</v>
      </c>
      <c r="T27" s="53" t="s">
        <v>25</v>
      </c>
      <c r="U27" s="32" t="s">
        <v>306</v>
      </c>
      <c r="V27" s="32" t="s">
        <v>307</v>
      </c>
      <c r="W27" s="29" t="s">
        <v>328</v>
      </c>
      <c r="X27" s="27" t="s">
        <v>309</v>
      </c>
      <c r="Y27" s="53" t="s">
        <v>25</v>
      </c>
      <c r="Z27" s="22" t="s">
        <v>25</v>
      </c>
      <c r="AA27" s="69" t="e">
        <f>AA34+AA55+AA62+AA66+AA67*AJ67</f>
        <v>#REF!</v>
      </c>
      <c r="AB27" s="22" t="s">
        <v>25</v>
      </c>
      <c r="AC27" s="33"/>
      <c r="AD27" s="33"/>
      <c r="AE27" s="33"/>
      <c r="AF27" s="33"/>
      <c r="AG27" s="70"/>
      <c r="AH27" s="70"/>
      <c r="AI27" s="88"/>
      <c r="AJ27" s="27">
        <v>1</v>
      </c>
      <c r="AK27" s="322">
        <v>0</v>
      </c>
      <c r="AL27" s="89">
        <v>0</v>
      </c>
      <c r="AM27" s="89">
        <v>0</v>
      </c>
      <c r="AN27" s="89">
        <v>0</v>
      </c>
      <c r="AO27" s="89">
        <v>0</v>
      </c>
      <c r="AP27" s="89">
        <v>0</v>
      </c>
      <c r="AQ27" s="27">
        <v>0</v>
      </c>
      <c r="AR27" s="28">
        <v>0</v>
      </c>
    </row>
    <row r="28" ht="39.95" customHeight="1" spans="1:44">
      <c r="A28" s="336">
        <v>19</v>
      </c>
      <c r="B28" s="26"/>
      <c r="C28" s="27"/>
      <c r="D28" s="27">
        <v>2</v>
      </c>
      <c r="E28" s="27"/>
      <c r="F28" s="27"/>
      <c r="G28" s="27"/>
      <c r="H28" s="27"/>
      <c r="I28" s="27"/>
      <c r="J28" s="33"/>
      <c r="K28" s="41"/>
      <c r="L28" s="42" t="s">
        <v>941</v>
      </c>
      <c r="M28" s="43" t="s">
        <v>884</v>
      </c>
      <c r="N28" s="50" t="s">
        <v>331</v>
      </c>
      <c r="O28" s="22"/>
      <c r="P28" s="22" t="s">
        <v>305</v>
      </c>
      <c r="Q28" s="33"/>
      <c r="R28" s="32" t="s">
        <v>73</v>
      </c>
      <c r="S28" s="53" t="s">
        <v>327</v>
      </c>
      <c r="T28" s="53" t="s">
        <v>25</v>
      </c>
      <c r="U28" s="32" t="s">
        <v>306</v>
      </c>
      <c r="V28" s="32" t="s">
        <v>307</v>
      </c>
      <c r="W28" s="29" t="s">
        <v>328</v>
      </c>
      <c r="X28" s="27" t="s">
        <v>309</v>
      </c>
      <c r="Y28" s="53" t="s">
        <v>25</v>
      </c>
      <c r="Z28" s="22" t="s">
        <v>25</v>
      </c>
      <c r="AA28" s="71" t="e">
        <f t="shared" ref="AA28:AA33" si="2">AA27</f>
        <v>#REF!</v>
      </c>
      <c r="AB28" s="22" t="s">
        <v>25</v>
      </c>
      <c r="AC28" s="22" t="s">
        <v>25</v>
      </c>
      <c r="AD28" s="22" t="s">
        <v>25</v>
      </c>
      <c r="AE28" s="22" t="s">
        <v>25</v>
      </c>
      <c r="AF28" s="22" t="s">
        <v>25</v>
      </c>
      <c r="AG28" s="22" t="s">
        <v>25</v>
      </c>
      <c r="AH28" s="22" t="s">
        <v>25</v>
      </c>
      <c r="AI28" s="54"/>
      <c r="AJ28" s="27">
        <v>0</v>
      </c>
      <c r="AK28" s="258">
        <v>1</v>
      </c>
      <c r="AL28" s="78">
        <v>0</v>
      </c>
      <c r="AM28" s="89">
        <v>0</v>
      </c>
      <c r="AN28" s="89">
        <v>0</v>
      </c>
      <c r="AO28" s="89">
        <v>0</v>
      </c>
      <c r="AP28" s="89">
        <v>0</v>
      </c>
      <c r="AQ28" s="27">
        <v>0</v>
      </c>
      <c r="AR28" s="28">
        <v>0</v>
      </c>
    </row>
    <row r="29" ht="39.95" customHeight="1" spans="1:44">
      <c r="A29" s="336">
        <v>20</v>
      </c>
      <c r="B29" s="26"/>
      <c r="C29" s="27"/>
      <c r="D29" s="27">
        <v>2</v>
      </c>
      <c r="E29" s="27"/>
      <c r="F29" s="27"/>
      <c r="G29" s="27"/>
      <c r="H29" s="27"/>
      <c r="I29" s="27"/>
      <c r="J29" s="33"/>
      <c r="K29" s="41"/>
      <c r="L29" s="42" t="s">
        <v>942</v>
      </c>
      <c r="M29" s="43" t="s">
        <v>886</v>
      </c>
      <c r="N29" s="50" t="s">
        <v>943</v>
      </c>
      <c r="O29" s="22"/>
      <c r="P29" s="22" t="s">
        <v>305</v>
      </c>
      <c r="Q29" s="33"/>
      <c r="R29" s="32" t="s">
        <v>73</v>
      </c>
      <c r="S29" s="53" t="s">
        <v>327</v>
      </c>
      <c r="T29" s="53" t="s">
        <v>25</v>
      </c>
      <c r="U29" s="32" t="s">
        <v>306</v>
      </c>
      <c r="V29" s="32" t="s">
        <v>307</v>
      </c>
      <c r="W29" s="29" t="s">
        <v>328</v>
      </c>
      <c r="X29" s="27" t="s">
        <v>309</v>
      </c>
      <c r="Y29" s="53" t="s">
        <v>25</v>
      </c>
      <c r="Z29" s="22" t="s">
        <v>25</v>
      </c>
      <c r="AA29" s="71" t="e">
        <f t="shared" si="2"/>
        <v>#REF!</v>
      </c>
      <c r="AB29" s="22" t="s">
        <v>25</v>
      </c>
      <c r="AC29" s="22" t="s">
        <v>25</v>
      </c>
      <c r="AD29" s="22" t="s">
        <v>25</v>
      </c>
      <c r="AE29" s="22" t="s">
        <v>25</v>
      </c>
      <c r="AF29" s="22" t="s">
        <v>25</v>
      </c>
      <c r="AG29" s="22" t="s">
        <v>25</v>
      </c>
      <c r="AH29" s="22" t="s">
        <v>25</v>
      </c>
      <c r="AI29" s="54"/>
      <c r="AJ29" s="27">
        <v>0</v>
      </c>
      <c r="AK29" s="258">
        <v>0</v>
      </c>
      <c r="AL29" s="22">
        <v>1</v>
      </c>
      <c r="AM29" s="89">
        <v>0</v>
      </c>
      <c r="AN29" s="89">
        <v>0</v>
      </c>
      <c r="AO29" s="89">
        <v>0</v>
      </c>
      <c r="AP29" s="89">
        <v>0</v>
      </c>
      <c r="AQ29" s="27">
        <v>0</v>
      </c>
      <c r="AR29" s="28">
        <v>0</v>
      </c>
    </row>
    <row r="30" ht="66" spans="1:44">
      <c r="A30" s="336">
        <v>21</v>
      </c>
      <c r="B30" s="26"/>
      <c r="C30" s="27"/>
      <c r="D30" s="27">
        <v>2</v>
      </c>
      <c r="E30" s="27"/>
      <c r="F30" s="27"/>
      <c r="G30" s="27"/>
      <c r="H30" s="27"/>
      <c r="I30" s="27"/>
      <c r="J30" s="33"/>
      <c r="K30" s="41"/>
      <c r="L30" s="42" t="s">
        <v>883</v>
      </c>
      <c r="M30" s="43" t="s">
        <v>884</v>
      </c>
      <c r="N30" s="44" t="s">
        <v>388</v>
      </c>
      <c r="O30" s="22"/>
      <c r="P30" s="22" t="s">
        <v>305</v>
      </c>
      <c r="Q30" s="33"/>
      <c r="R30" s="32" t="s">
        <v>73</v>
      </c>
      <c r="S30" s="53" t="s">
        <v>327</v>
      </c>
      <c r="T30" s="53" t="s">
        <v>25</v>
      </c>
      <c r="U30" s="32" t="s">
        <v>306</v>
      </c>
      <c r="V30" s="32" t="s">
        <v>307</v>
      </c>
      <c r="W30" s="29" t="s">
        <v>328</v>
      </c>
      <c r="X30" s="27" t="s">
        <v>309</v>
      </c>
      <c r="Y30" s="53" t="s">
        <v>25</v>
      </c>
      <c r="Z30" s="22" t="s">
        <v>25</v>
      </c>
      <c r="AA30" s="71" t="e">
        <f t="shared" si="2"/>
        <v>#REF!</v>
      </c>
      <c r="AB30" s="22" t="s">
        <v>25</v>
      </c>
      <c r="AC30" s="22" t="s">
        <v>25</v>
      </c>
      <c r="AD30" s="22" t="s">
        <v>25</v>
      </c>
      <c r="AE30" s="22" t="s">
        <v>25</v>
      </c>
      <c r="AF30" s="22" t="s">
        <v>25</v>
      </c>
      <c r="AG30" s="22" t="s">
        <v>25</v>
      </c>
      <c r="AH30" s="22" t="s">
        <v>25</v>
      </c>
      <c r="AI30" s="54"/>
      <c r="AJ30" s="27">
        <v>0</v>
      </c>
      <c r="AK30" s="258">
        <v>0</v>
      </c>
      <c r="AL30" s="78">
        <v>0</v>
      </c>
      <c r="AM30" s="78">
        <v>1</v>
      </c>
      <c r="AN30" s="78">
        <v>0</v>
      </c>
      <c r="AO30" s="78">
        <v>0</v>
      </c>
      <c r="AP30" s="78">
        <v>0</v>
      </c>
      <c r="AQ30" s="27">
        <v>0</v>
      </c>
      <c r="AR30" s="28">
        <v>0</v>
      </c>
    </row>
    <row r="31" ht="82.5" spans="1:44">
      <c r="A31" s="336">
        <v>22</v>
      </c>
      <c r="B31" s="26"/>
      <c r="C31" s="27"/>
      <c r="D31" s="27">
        <v>2</v>
      </c>
      <c r="E31" s="27"/>
      <c r="F31" s="27"/>
      <c r="G31" s="27"/>
      <c r="H31" s="27"/>
      <c r="I31" s="27"/>
      <c r="J31" s="33"/>
      <c r="K31" s="41"/>
      <c r="L31" s="42" t="s">
        <v>885</v>
      </c>
      <c r="M31" s="43" t="s">
        <v>886</v>
      </c>
      <c r="N31" s="44" t="s">
        <v>929</v>
      </c>
      <c r="O31" s="22"/>
      <c r="P31" s="22" t="s">
        <v>305</v>
      </c>
      <c r="Q31" s="33"/>
      <c r="R31" s="32" t="s">
        <v>73</v>
      </c>
      <c r="S31" s="53" t="s">
        <v>327</v>
      </c>
      <c r="T31" s="53" t="s">
        <v>25</v>
      </c>
      <c r="U31" s="32" t="s">
        <v>306</v>
      </c>
      <c r="V31" s="32" t="s">
        <v>307</v>
      </c>
      <c r="W31" s="29" t="s">
        <v>328</v>
      </c>
      <c r="X31" s="27" t="s">
        <v>309</v>
      </c>
      <c r="Y31" s="53" t="s">
        <v>25</v>
      </c>
      <c r="Z31" s="22" t="s">
        <v>25</v>
      </c>
      <c r="AA31" s="71" t="e">
        <f t="shared" si="2"/>
        <v>#REF!</v>
      </c>
      <c r="AB31" s="22" t="s">
        <v>25</v>
      </c>
      <c r="AC31" s="22" t="s">
        <v>25</v>
      </c>
      <c r="AD31" s="22" t="s">
        <v>25</v>
      </c>
      <c r="AE31" s="22" t="s">
        <v>25</v>
      </c>
      <c r="AF31" s="22" t="s">
        <v>25</v>
      </c>
      <c r="AG31" s="22" t="s">
        <v>25</v>
      </c>
      <c r="AH31" s="22" t="s">
        <v>25</v>
      </c>
      <c r="AI31" s="54"/>
      <c r="AJ31" s="27">
        <v>0</v>
      </c>
      <c r="AK31" s="258">
        <v>0</v>
      </c>
      <c r="AL31" s="22">
        <v>0</v>
      </c>
      <c r="AM31" s="78">
        <v>0</v>
      </c>
      <c r="AN31" s="78">
        <v>1</v>
      </c>
      <c r="AO31" s="78">
        <v>0</v>
      </c>
      <c r="AP31" s="78">
        <v>0</v>
      </c>
      <c r="AQ31" s="27">
        <v>0</v>
      </c>
      <c r="AR31" s="28">
        <v>0</v>
      </c>
    </row>
    <row r="32" ht="66" spans="1:44">
      <c r="A32" s="336">
        <v>23</v>
      </c>
      <c r="B32" s="26"/>
      <c r="C32" s="27"/>
      <c r="D32" s="27">
        <v>2</v>
      </c>
      <c r="E32" s="27"/>
      <c r="F32" s="27"/>
      <c r="G32" s="27"/>
      <c r="H32" s="27"/>
      <c r="I32" s="27"/>
      <c r="J32" s="33"/>
      <c r="K32" s="41"/>
      <c r="L32" s="42" t="s">
        <v>887</v>
      </c>
      <c r="M32" s="43" t="s">
        <v>884</v>
      </c>
      <c r="N32" s="44" t="s">
        <v>701</v>
      </c>
      <c r="O32" s="22"/>
      <c r="P32" s="22" t="s">
        <v>305</v>
      </c>
      <c r="Q32" s="33"/>
      <c r="R32" s="32" t="s">
        <v>73</v>
      </c>
      <c r="S32" s="53" t="s">
        <v>327</v>
      </c>
      <c r="T32" s="53" t="s">
        <v>25</v>
      </c>
      <c r="U32" s="32" t="s">
        <v>306</v>
      </c>
      <c r="V32" s="32" t="s">
        <v>307</v>
      </c>
      <c r="W32" s="29" t="s">
        <v>328</v>
      </c>
      <c r="X32" s="27" t="s">
        <v>309</v>
      </c>
      <c r="Y32" s="53" t="s">
        <v>25</v>
      </c>
      <c r="Z32" s="22" t="s">
        <v>25</v>
      </c>
      <c r="AA32" s="71" t="e">
        <f t="shared" si="2"/>
        <v>#REF!</v>
      </c>
      <c r="AB32" s="22" t="s">
        <v>25</v>
      </c>
      <c r="AC32" s="22" t="s">
        <v>25</v>
      </c>
      <c r="AD32" s="22" t="s">
        <v>25</v>
      </c>
      <c r="AE32" s="22" t="s">
        <v>25</v>
      </c>
      <c r="AF32" s="22" t="s">
        <v>25</v>
      </c>
      <c r="AG32" s="22" t="s">
        <v>25</v>
      </c>
      <c r="AH32" s="22" t="s">
        <v>25</v>
      </c>
      <c r="AI32" s="54"/>
      <c r="AJ32" s="27">
        <v>0</v>
      </c>
      <c r="AK32" s="258">
        <v>0</v>
      </c>
      <c r="AL32" s="78">
        <v>0</v>
      </c>
      <c r="AM32" s="78">
        <v>0</v>
      </c>
      <c r="AN32" s="78">
        <v>0</v>
      </c>
      <c r="AO32" s="78">
        <v>1</v>
      </c>
      <c r="AP32" s="78">
        <v>0</v>
      </c>
      <c r="AQ32" s="27">
        <v>0</v>
      </c>
      <c r="AR32" s="28">
        <v>0</v>
      </c>
    </row>
    <row r="33" ht="82.5" spans="1:44">
      <c r="A33" s="336">
        <v>24</v>
      </c>
      <c r="B33" s="26"/>
      <c r="C33" s="27"/>
      <c r="D33" s="27">
        <v>2</v>
      </c>
      <c r="E33" s="27"/>
      <c r="F33" s="27"/>
      <c r="G33" s="27"/>
      <c r="H33" s="27"/>
      <c r="I33" s="27"/>
      <c r="J33" s="33"/>
      <c r="K33" s="41"/>
      <c r="L33" s="42" t="s">
        <v>888</v>
      </c>
      <c r="M33" s="43" t="s">
        <v>886</v>
      </c>
      <c r="N33" s="44" t="s">
        <v>702</v>
      </c>
      <c r="O33" s="22"/>
      <c r="P33" s="22" t="s">
        <v>305</v>
      </c>
      <c r="Q33" s="33"/>
      <c r="R33" s="32" t="s">
        <v>73</v>
      </c>
      <c r="S33" s="53" t="s">
        <v>327</v>
      </c>
      <c r="T33" s="53" t="s">
        <v>25</v>
      </c>
      <c r="U33" s="32" t="s">
        <v>306</v>
      </c>
      <c r="V33" s="32" t="s">
        <v>307</v>
      </c>
      <c r="W33" s="29" t="s">
        <v>328</v>
      </c>
      <c r="X33" s="27" t="s">
        <v>309</v>
      </c>
      <c r="Y33" s="53" t="s">
        <v>25</v>
      </c>
      <c r="Z33" s="22" t="s">
        <v>25</v>
      </c>
      <c r="AA33" s="71" t="e">
        <f t="shared" si="2"/>
        <v>#REF!</v>
      </c>
      <c r="AB33" s="22" t="s">
        <v>25</v>
      </c>
      <c r="AC33" s="22" t="s">
        <v>25</v>
      </c>
      <c r="AD33" s="22" t="s">
        <v>25</v>
      </c>
      <c r="AE33" s="22" t="s">
        <v>25</v>
      </c>
      <c r="AF33" s="22" t="s">
        <v>25</v>
      </c>
      <c r="AG33" s="22" t="s">
        <v>25</v>
      </c>
      <c r="AH33" s="22" t="s">
        <v>25</v>
      </c>
      <c r="AI33" s="54"/>
      <c r="AJ33" s="27">
        <v>0</v>
      </c>
      <c r="AK33" s="258">
        <v>0</v>
      </c>
      <c r="AL33" s="22">
        <v>0</v>
      </c>
      <c r="AM33" s="78">
        <v>0</v>
      </c>
      <c r="AN33" s="78">
        <v>0</v>
      </c>
      <c r="AO33" s="78">
        <v>0</v>
      </c>
      <c r="AP33" s="78">
        <v>1</v>
      </c>
      <c r="AQ33" s="27">
        <v>0</v>
      </c>
      <c r="AR33" s="28">
        <v>0</v>
      </c>
    </row>
    <row r="34" ht="39.95" customHeight="1" spans="1:44">
      <c r="A34" s="336">
        <v>25</v>
      </c>
      <c r="B34" s="26"/>
      <c r="C34" s="27"/>
      <c r="D34" s="27"/>
      <c r="E34" s="27">
        <v>3</v>
      </c>
      <c r="F34" s="27"/>
      <c r="G34" s="27"/>
      <c r="H34" s="27"/>
      <c r="I34" s="27"/>
      <c r="J34" s="33"/>
      <c r="K34" s="41"/>
      <c r="L34" s="51" t="s">
        <v>944</v>
      </c>
      <c r="M34" s="43" t="s">
        <v>945</v>
      </c>
      <c r="N34" s="47" t="s">
        <v>946</v>
      </c>
      <c r="O34" s="22"/>
      <c r="P34" s="22" t="s">
        <v>305</v>
      </c>
      <c r="Q34" s="48"/>
      <c r="R34" s="32" t="s">
        <v>73</v>
      </c>
      <c r="S34" s="42" t="s">
        <v>944</v>
      </c>
      <c r="T34" s="32" t="s">
        <v>73</v>
      </c>
      <c r="U34" s="32" t="s">
        <v>306</v>
      </c>
      <c r="V34" s="32" t="s">
        <v>307</v>
      </c>
      <c r="W34" s="29" t="s">
        <v>328</v>
      </c>
      <c r="X34" s="27" t="s">
        <v>309</v>
      </c>
      <c r="Y34" s="53" t="s">
        <v>25</v>
      </c>
      <c r="Z34" s="22" t="s">
        <v>25</v>
      </c>
      <c r="AA34" s="69" t="e">
        <f>AA35+AA49*AK49+AA53+AA50</f>
        <v>#REF!</v>
      </c>
      <c r="AB34" s="22" t="s">
        <v>25</v>
      </c>
      <c r="AC34" s="22" t="s">
        <v>25</v>
      </c>
      <c r="AD34" s="22" t="s">
        <v>25</v>
      </c>
      <c r="AE34" s="22" t="s">
        <v>25</v>
      </c>
      <c r="AF34" s="22" t="s">
        <v>25</v>
      </c>
      <c r="AG34" s="22" t="s">
        <v>25</v>
      </c>
      <c r="AH34" s="22" t="s">
        <v>25</v>
      </c>
      <c r="AI34" s="88"/>
      <c r="AJ34" s="27">
        <v>1</v>
      </c>
      <c r="AK34" s="258">
        <v>1</v>
      </c>
      <c r="AL34" s="78">
        <v>1</v>
      </c>
      <c r="AM34" s="78">
        <v>1</v>
      </c>
      <c r="AN34" s="78">
        <v>1</v>
      </c>
      <c r="AO34" s="78">
        <v>1</v>
      </c>
      <c r="AP34" s="78">
        <v>1</v>
      </c>
      <c r="AQ34" s="27">
        <v>1</v>
      </c>
      <c r="AR34" s="28">
        <v>1</v>
      </c>
    </row>
    <row r="35" ht="39.95" customHeight="1" spans="1:44">
      <c r="A35" s="336">
        <v>26</v>
      </c>
      <c r="B35" s="27"/>
      <c r="C35" s="27"/>
      <c r="D35" s="27"/>
      <c r="E35" s="27"/>
      <c r="F35" s="27">
        <v>4</v>
      </c>
      <c r="G35" s="27"/>
      <c r="H35" s="27"/>
      <c r="I35" s="27"/>
      <c r="J35" s="33"/>
      <c r="K35" s="33"/>
      <c r="L35" s="42" t="s">
        <v>947</v>
      </c>
      <c r="M35" s="43" t="s">
        <v>948</v>
      </c>
      <c r="N35" s="47" t="s">
        <v>247</v>
      </c>
      <c r="O35" s="22"/>
      <c r="P35" s="22" t="s">
        <v>305</v>
      </c>
      <c r="Q35" s="48"/>
      <c r="R35" s="32" t="s">
        <v>73</v>
      </c>
      <c r="S35" s="42" t="s">
        <v>947</v>
      </c>
      <c r="T35" s="32" t="s">
        <v>73</v>
      </c>
      <c r="U35" s="32" t="s">
        <v>306</v>
      </c>
      <c r="V35" s="32" t="s">
        <v>307</v>
      </c>
      <c r="W35" s="29" t="s">
        <v>328</v>
      </c>
      <c r="X35" s="27" t="s">
        <v>309</v>
      </c>
      <c r="Y35" s="53" t="s">
        <v>25</v>
      </c>
      <c r="Z35" s="22" t="s">
        <v>25</v>
      </c>
      <c r="AA35" s="71" t="e">
        <f>AA36+AA37+#REF!+AA38+AA43+AA44</f>
        <v>#REF!</v>
      </c>
      <c r="AB35" s="22" t="s">
        <v>25</v>
      </c>
      <c r="AC35" s="22"/>
      <c r="AD35" s="22"/>
      <c r="AE35" s="22"/>
      <c r="AF35" s="22"/>
      <c r="AG35" s="22"/>
      <c r="AH35" s="22"/>
      <c r="AI35" s="88"/>
      <c r="AJ35" s="27">
        <v>1</v>
      </c>
      <c r="AK35" s="258">
        <v>1</v>
      </c>
      <c r="AL35" s="78">
        <v>1</v>
      </c>
      <c r="AM35" s="78">
        <v>1</v>
      </c>
      <c r="AN35" s="78">
        <v>1</v>
      </c>
      <c r="AO35" s="78">
        <v>1</v>
      </c>
      <c r="AP35" s="78">
        <v>1</v>
      </c>
      <c r="AQ35" s="27">
        <v>1</v>
      </c>
      <c r="AR35" s="28">
        <v>1</v>
      </c>
    </row>
    <row r="36" ht="39.95" customHeight="1" spans="1:44">
      <c r="A36" s="336">
        <v>27</v>
      </c>
      <c r="B36" s="27"/>
      <c r="C36" s="27"/>
      <c r="D36" s="27"/>
      <c r="E36" s="27"/>
      <c r="F36" s="27"/>
      <c r="G36" s="27">
        <v>5</v>
      </c>
      <c r="H36" s="27"/>
      <c r="I36" s="27"/>
      <c r="J36" s="33"/>
      <c r="K36" s="33"/>
      <c r="L36" s="42" t="s">
        <v>949</v>
      </c>
      <c r="M36" s="43" t="s">
        <v>950</v>
      </c>
      <c r="N36" s="47" t="s">
        <v>247</v>
      </c>
      <c r="O36" s="29"/>
      <c r="P36" s="23" t="s">
        <v>305</v>
      </c>
      <c r="Q36" s="48"/>
      <c r="R36" s="32" t="s">
        <v>73</v>
      </c>
      <c r="S36" s="42" t="s">
        <v>949</v>
      </c>
      <c r="T36" s="32" t="s">
        <v>73</v>
      </c>
      <c r="U36" s="32" t="s">
        <v>306</v>
      </c>
      <c r="V36" s="32" t="s">
        <v>307</v>
      </c>
      <c r="W36" s="29" t="s">
        <v>480</v>
      </c>
      <c r="X36" s="27" t="s">
        <v>951</v>
      </c>
      <c r="Y36" s="53" t="s">
        <v>504</v>
      </c>
      <c r="Z36" s="22" t="s">
        <v>25</v>
      </c>
      <c r="AA36" s="71">
        <v>1.611</v>
      </c>
      <c r="AB36" s="22" t="s">
        <v>25</v>
      </c>
      <c r="AC36" s="22"/>
      <c r="AD36" s="22"/>
      <c r="AE36" s="22"/>
      <c r="AF36" s="22"/>
      <c r="AG36" s="22"/>
      <c r="AH36" s="22"/>
      <c r="AI36" s="88"/>
      <c r="AJ36" s="27">
        <v>1</v>
      </c>
      <c r="AK36" s="258">
        <v>1</v>
      </c>
      <c r="AL36" s="78">
        <v>1</v>
      </c>
      <c r="AM36" s="78">
        <v>1</v>
      </c>
      <c r="AN36" s="78">
        <v>1</v>
      </c>
      <c r="AO36" s="78">
        <v>1</v>
      </c>
      <c r="AP36" s="78">
        <v>1</v>
      </c>
      <c r="AQ36" s="27">
        <v>1</v>
      </c>
      <c r="AR36" s="28">
        <v>1</v>
      </c>
    </row>
    <row r="37" ht="39.95" customHeight="1" spans="1:44">
      <c r="A37" s="336">
        <v>28</v>
      </c>
      <c r="B37" s="27"/>
      <c r="C37" s="27"/>
      <c r="D37" s="27"/>
      <c r="E37" s="27"/>
      <c r="F37" s="27"/>
      <c r="G37" s="27">
        <v>5</v>
      </c>
      <c r="H37" s="27"/>
      <c r="I37" s="27"/>
      <c r="J37" s="33"/>
      <c r="K37" s="33"/>
      <c r="L37" s="42" t="s">
        <v>952</v>
      </c>
      <c r="M37" s="43" t="s">
        <v>953</v>
      </c>
      <c r="N37" s="47" t="s">
        <v>247</v>
      </c>
      <c r="O37" s="29"/>
      <c r="P37" s="23" t="s">
        <v>305</v>
      </c>
      <c r="Q37" s="298"/>
      <c r="R37" s="32" t="s">
        <v>73</v>
      </c>
      <c r="S37" s="42" t="s">
        <v>952</v>
      </c>
      <c r="T37" s="32" t="s">
        <v>73</v>
      </c>
      <c r="U37" s="32" t="s">
        <v>306</v>
      </c>
      <c r="V37" s="32" t="s">
        <v>307</v>
      </c>
      <c r="W37" s="29" t="s">
        <v>341</v>
      </c>
      <c r="X37" s="27" t="s">
        <v>742</v>
      </c>
      <c r="Y37" s="27" t="s">
        <v>343</v>
      </c>
      <c r="Z37" s="22" t="s">
        <v>25</v>
      </c>
      <c r="AA37" s="71">
        <v>0.174</v>
      </c>
      <c r="AB37" s="22" t="s">
        <v>25</v>
      </c>
      <c r="AC37" s="22"/>
      <c r="AD37" s="22"/>
      <c r="AE37" s="22"/>
      <c r="AF37" s="22"/>
      <c r="AG37" s="22"/>
      <c r="AH37" s="22"/>
      <c r="AI37" s="88"/>
      <c r="AJ37" s="27">
        <v>1</v>
      </c>
      <c r="AK37" s="258">
        <v>1</v>
      </c>
      <c r="AL37" s="78">
        <v>1</v>
      </c>
      <c r="AM37" s="78">
        <v>1</v>
      </c>
      <c r="AN37" s="78">
        <v>1</v>
      </c>
      <c r="AO37" s="78">
        <v>1</v>
      </c>
      <c r="AP37" s="78">
        <v>1</v>
      </c>
      <c r="AQ37" s="27">
        <v>1</v>
      </c>
      <c r="AR37" s="28">
        <v>1</v>
      </c>
    </row>
    <row r="38" s="10" customFormat="1" ht="39.95" customHeight="1" spans="1:44">
      <c r="A38" s="336">
        <v>29</v>
      </c>
      <c r="B38" s="27"/>
      <c r="C38" s="27"/>
      <c r="D38" s="27"/>
      <c r="E38" s="27"/>
      <c r="F38" s="27"/>
      <c r="G38" s="27">
        <v>5</v>
      </c>
      <c r="H38" s="27"/>
      <c r="I38" s="27"/>
      <c r="J38" s="33"/>
      <c r="K38" s="33"/>
      <c r="L38" s="42" t="s">
        <v>845</v>
      </c>
      <c r="M38" s="43" t="s">
        <v>846</v>
      </c>
      <c r="N38" s="47" t="s">
        <v>247</v>
      </c>
      <c r="O38" s="29"/>
      <c r="P38" s="23" t="s">
        <v>305</v>
      </c>
      <c r="Q38" s="48"/>
      <c r="R38" s="32" t="s">
        <v>73</v>
      </c>
      <c r="S38" s="42" t="s">
        <v>845</v>
      </c>
      <c r="T38" s="32" t="s">
        <v>73</v>
      </c>
      <c r="U38" s="32" t="s">
        <v>306</v>
      </c>
      <c r="V38" s="32" t="s">
        <v>307</v>
      </c>
      <c r="W38" s="29" t="s">
        <v>328</v>
      </c>
      <c r="X38" s="27" t="s">
        <v>309</v>
      </c>
      <c r="Y38" s="53" t="s">
        <v>25</v>
      </c>
      <c r="Z38" s="22" t="s">
        <v>25</v>
      </c>
      <c r="AA38" s="71" t="e">
        <f>#REF!+AA39*AJ39+AA40*AJ40</f>
        <v>#REF!</v>
      </c>
      <c r="AB38" s="22" t="s">
        <v>25</v>
      </c>
      <c r="AC38" s="22"/>
      <c r="AD38" s="22"/>
      <c r="AE38" s="22"/>
      <c r="AF38" s="22"/>
      <c r="AG38" s="22"/>
      <c r="AH38" s="22"/>
      <c r="AI38" s="88"/>
      <c r="AJ38" s="27">
        <v>1</v>
      </c>
      <c r="AK38" s="258">
        <v>1</v>
      </c>
      <c r="AL38" s="78">
        <v>1</v>
      </c>
      <c r="AM38" s="78">
        <v>1</v>
      </c>
      <c r="AN38" s="78">
        <v>1</v>
      </c>
      <c r="AO38" s="78">
        <v>1</v>
      </c>
      <c r="AP38" s="78">
        <v>1</v>
      </c>
      <c r="AQ38" s="27">
        <v>1</v>
      </c>
      <c r="AR38" s="28">
        <v>1</v>
      </c>
    </row>
    <row r="39" s="245" customFormat="1" ht="39.95" customHeight="1" spans="1:44">
      <c r="A39" s="337">
        <v>30</v>
      </c>
      <c r="B39" s="263"/>
      <c r="C39" s="263"/>
      <c r="D39" s="263"/>
      <c r="E39" s="263"/>
      <c r="F39" s="263"/>
      <c r="G39" s="263"/>
      <c r="H39" s="263">
        <v>6</v>
      </c>
      <c r="I39" s="263"/>
      <c r="J39" s="282"/>
      <c r="K39" s="282"/>
      <c r="L39" s="283" t="s">
        <v>954</v>
      </c>
      <c r="M39" s="284" t="s">
        <v>955</v>
      </c>
      <c r="N39" s="340" t="s">
        <v>247</v>
      </c>
      <c r="O39" s="286"/>
      <c r="P39" s="287" t="s">
        <v>305</v>
      </c>
      <c r="Q39" s="299"/>
      <c r="R39" s="300" t="s">
        <v>73</v>
      </c>
      <c r="S39" s="283" t="s">
        <v>954</v>
      </c>
      <c r="T39" s="300" t="s">
        <v>73</v>
      </c>
      <c r="U39" s="300" t="s">
        <v>306</v>
      </c>
      <c r="V39" s="300" t="s">
        <v>307</v>
      </c>
      <c r="W39" s="286" t="s">
        <v>341</v>
      </c>
      <c r="X39" s="263" t="s">
        <v>535</v>
      </c>
      <c r="Y39" s="263" t="s">
        <v>343</v>
      </c>
      <c r="Z39" s="309" t="s">
        <v>25</v>
      </c>
      <c r="AA39" s="310">
        <v>0.059</v>
      </c>
      <c r="AB39" s="309" t="s">
        <v>25</v>
      </c>
      <c r="AC39" s="309"/>
      <c r="AD39" s="309"/>
      <c r="AE39" s="309"/>
      <c r="AF39" s="309"/>
      <c r="AG39" s="309"/>
      <c r="AH39" s="309"/>
      <c r="AI39" s="323"/>
      <c r="AJ39" s="263">
        <v>1</v>
      </c>
      <c r="AK39" s="324">
        <v>1</v>
      </c>
      <c r="AL39" s="343">
        <v>1</v>
      </c>
      <c r="AM39" s="343">
        <v>1</v>
      </c>
      <c r="AN39" s="343">
        <v>1</v>
      </c>
      <c r="AO39" s="343">
        <v>1</v>
      </c>
      <c r="AP39" s="343">
        <v>1</v>
      </c>
      <c r="AQ39" s="263">
        <v>1</v>
      </c>
      <c r="AR39" s="349">
        <v>1</v>
      </c>
    </row>
    <row r="40" ht="39.95" customHeight="1" spans="1:44">
      <c r="A40" s="336">
        <v>31</v>
      </c>
      <c r="B40" s="27"/>
      <c r="C40" s="27"/>
      <c r="D40" s="27"/>
      <c r="E40" s="27"/>
      <c r="F40" s="27"/>
      <c r="G40" s="27"/>
      <c r="H40" s="27">
        <v>6</v>
      </c>
      <c r="I40" s="27"/>
      <c r="J40" s="33"/>
      <c r="K40" s="33"/>
      <c r="L40" s="42" t="s">
        <v>956</v>
      </c>
      <c r="M40" s="43" t="s">
        <v>957</v>
      </c>
      <c r="N40" s="47" t="s">
        <v>247</v>
      </c>
      <c r="O40" s="29"/>
      <c r="P40" s="23" t="s">
        <v>305</v>
      </c>
      <c r="Q40" s="48"/>
      <c r="R40" s="32" t="s">
        <v>73</v>
      </c>
      <c r="S40" s="42" t="s">
        <v>956</v>
      </c>
      <c r="T40" s="32" t="s">
        <v>73</v>
      </c>
      <c r="U40" s="32" t="s">
        <v>306</v>
      </c>
      <c r="V40" s="32" t="s">
        <v>307</v>
      </c>
      <c r="W40" s="29" t="s">
        <v>341</v>
      </c>
      <c r="X40" s="27" t="s">
        <v>535</v>
      </c>
      <c r="Y40" s="27" t="s">
        <v>343</v>
      </c>
      <c r="Z40" s="22" t="s">
        <v>25</v>
      </c>
      <c r="AA40" s="71">
        <v>0.103</v>
      </c>
      <c r="AB40" s="22" t="s">
        <v>25</v>
      </c>
      <c r="AC40" s="22"/>
      <c r="AD40" s="22"/>
      <c r="AE40" s="22"/>
      <c r="AF40" s="22"/>
      <c r="AG40" s="22"/>
      <c r="AH40" s="22"/>
      <c r="AI40" s="88"/>
      <c r="AJ40" s="27">
        <v>2</v>
      </c>
      <c r="AK40" s="27">
        <v>2</v>
      </c>
      <c r="AL40" s="27">
        <v>2</v>
      </c>
      <c r="AM40" s="27">
        <v>2</v>
      </c>
      <c r="AN40" s="27">
        <v>2</v>
      </c>
      <c r="AO40" s="27">
        <v>2</v>
      </c>
      <c r="AP40" s="27">
        <v>2</v>
      </c>
      <c r="AQ40" s="27">
        <v>2</v>
      </c>
      <c r="AR40" s="28">
        <v>2</v>
      </c>
    </row>
    <row r="41" s="3" customFormat="1" ht="39.95" customHeight="1" spans="1:44">
      <c r="A41" s="336">
        <v>31</v>
      </c>
      <c r="B41" s="27"/>
      <c r="C41" s="27"/>
      <c r="D41" s="27"/>
      <c r="E41" s="27"/>
      <c r="F41" s="27"/>
      <c r="G41" s="27"/>
      <c r="H41" s="27">
        <v>6</v>
      </c>
      <c r="I41" s="27"/>
      <c r="J41" s="33"/>
      <c r="K41" s="33"/>
      <c r="L41" s="42" t="s">
        <v>958</v>
      </c>
      <c r="M41" s="43" t="s">
        <v>959</v>
      </c>
      <c r="N41" s="47" t="s">
        <v>247</v>
      </c>
      <c r="O41" s="29"/>
      <c r="P41" s="23" t="s">
        <v>305</v>
      </c>
      <c r="Q41" s="48"/>
      <c r="R41" s="32" t="s">
        <v>73</v>
      </c>
      <c r="S41" s="42" t="s">
        <v>958</v>
      </c>
      <c r="T41" s="32" t="s">
        <v>73</v>
      </c>
      <c r="U41" s="32" t="s">
        <v>306</v>
      </c>
      <c r="V41" s="32" t="s">
        <v>307</v>
      </c>
      <c r="W41" s="29" t="s">
        <v>341</v>
      </c>
      <c r="X41" s="27" t="s">
        <v>535</v>
      </c>
      <c r="Y41" s="27" t="s">
        <v>343</v>
      </c>
      <c r="Z41" s="22" t="s">
        <v>25</v>
      </c>
      <c r="AA41" s="71">
        <v>0.0473</v>
      </c>
      <c r="AB41" s="22" t="s">
        <v>25</v>
      </c>
      <c r="AC41" s="22"/>
      <c r="AD41" s="22"/>
      <c r="AE41" s="22"/>
      <c r="AF41" s="22"/>
      <c r="AG41" s="22"/>
      <c r="AH41" s="22"/>
      <c r="AI41" s="88"/>
      <c r="AJ41" s="27">
        <v>1</v>
      </c>
      <c r="AK41" s="27">
        <v>1</v>
      </c>
      <c r="AL41" s="27">
        <v>1</v>
      </c>
      <c r="AM41" s="27">
        <v>1</v>
      </c>
      <c r="AN41" s="27">
        <v>1</v>
      </c>
      <c r="AO41" s="27">
        <v>1</v>
      </c>
      <c r="AP41" s="27">
        <v>1</v>
      </c>
      <c r="AQ41" s="27">
        <v>1</v>
      </c>
      <c r="AR41" s="28">
        <v>1</v>
      </c>
    </row>
    <row r="42" s="3" customFormat="1" ht="39.95" customHeight="1" spans="1:44">
      <c r="A42" s="24">
        <v>31</v>
      </c>
      <c r="B42" s="28"/>
      <c r="C42" s="28"/>
      <c r="D42" s="28"/>
      <c r="E42" s="28"/>
      <c r="F42" s="28"/>
      <c r="G42" s="28">
        <v>5</v>
      </c>
      <c r="H42" s="28"/>
      <c r="I42" s="28"/>
      <c r="J42" s="56"/>
      <c r="K42" s="56"/>
      <c r="L42" s="46" t="s">
        <v>848</v>
      </c>
      <c r="M42" s="37" t="s">
        <v>849</v>
      </c>
      <c r="N42" s="341" t="s">
        <v>247</v>
      </c>
      <c r="O42" s="100"/>
      <c r="P42" s="45" t="s">
        <v>305</v>
      </c>
      <c r="Q42" s="303"/>
      <c r="R42" s="60" t="s">
        <v>73</v>
      </c>
      <c r="S42" s="46" t="s">
        <v>848</v>
      </c>
      <c r="T42" s="60" t="s">
        <v>73</v>
      </c>
      <c r="U42" s="60" t="s">
        <v>306</v>
      </c>
      <c r="V42" s="60" t="s">
        <v>307</v>
      </c>
      <c r="W42" s="100" t="s">
        <v>341</v>
      </c>
      <c r="X42" s="28" t="s">
        <v>535</v>
      </c>
      <c r="Y42" s="28" t="s">
        <v>343</v>
      </c>
      <c r="Z42" s="39" t="s">
        <v>25</v>
      </c>
      <c r="AA42" s="77">
        <v>0.0615</v>
      </c>
      <c r="AB42" s="39" t="s">
        <v>25</v>
      </c>
      <c r="AC42" s="39"/>
      <c r="AD42" s="39"/>
      <c r="AE42" s="39"/>
      <c r="AF42" s="39"/>
      <c r="AG42" s="39"/>
      <c r="AH42" s="39"/>
      <c r="AI42" s="85"/>
      <c r="AJ42" s="28">
        <v>2</v>
      </c>
      <c r="AK42" s="28">
        <v>2</v>
      </c>
      <c r="AL42" s="28">
        <v>2</v>
      </c>
      <c r="AM42" s="28">
        <v>2</v>
      </c>
      <c r="AN42" s="28">
        <v>2</v>
      </c>
      <c r="AO42" s="28">
        <v>2</v>
      </c>
      <c r="AP42" s="28">
        <v>2</v>
      </c>
      <c r="AQ42" s="28">
        <v>2</v>
      </c>
      <c r="AR42" s="28">
        <v>2</v>
      </c>
    </row>
    <row r="43" s="3" customFormat="1" ht="39.95" customHeight="1" spans="1:44">
      <c r="A43" s="336">
        <v>32</v>
      </c>
      <c r="B43" s="27"/>
      <c r="C43" s="27"/>
      <c r="D43" s="27"/>
      <c r="E43" s="27"/>
      <c r="F43" s="27"/>
      <c r="G43" s="27">
        <v>5</v>
      </c>
      <c r="H43" s="27"/>
      <c r="I43" s="27"/>
      <c r="J43" s="22"/>
      <c r="K43" s="22"/>
      <c r="L43" s="42" t="s">
        <v>960</v>
      </c>
      <c r="M43" s="43" t="s">
        <v>961</v>
      </c>
      <c r="N43" s="47" t="s">
        <v>247</v>
      </c>
      <c r="O43" s="29"/>
      <c r="P43" s="23" t="s">
        <v>305</v>
      </c>
      <c r="Q43" s="48"/>
      <c r="R43" s="32" t="s">
        <v>73</v>
      </c>
      <c r="S43" s="42" t="s">
        <v>960</v>
      </c>
      <c r="T43" s="32" t="s">
        <v>73</v>
      </c>
      <c r="U43" s="32" t="s">
        <v>306</v>
      </c>
      <c r="V43" s="32" t="s">
        <v>307</v>
      </c>
      <c r="W43" s="23" t="s">
        <v>492</v>
      </c>
      <c r="X43" s="27" t="s">
        <v>962</v>
      </c>
      <c r="Y43" s="53" t="s">
        <v>638</v>
      </c>
      <c r="Z43" s="22" t="s">
        <v>25</v>
      </c>
      <c r="AA43" s="71">
        <v>0.0631</v>
      </c>
      <c r="AB43" s="22" t="s">
        <v>25</v>
      </c>
      <c r="AC43" s="22"/>
      <c r="AD43" s="22"/>
      <c r="AE43" s="22"/>
      <c r="AF43" s="22"/>
      <c r="AG43" s="22"/>
      <c r="AH43" s="22"/>
      <c r="AI43" s="88"/>
      <c r="AJ43" s="27">
        <v>1</v>
      </c>
      <c r="AK43" s="258">
        <v>1</v>
      </c>
      <c r="AL43" s="78">
        <v>1</v>
      </c>
      <c r="AM43" s="78">
        <v>1</v>
      </c>
      <c r="AN43" s="78">
        <v>1</v>
      </c>
      <c r="AO43" s="78">
        <v>1</v>
      </c>
      <c r="AP43" s="78">
        <v>1</v>
      </c>
      <c r="AQ43" s="27">
        <v>1</v>
      </c>
      <c r="AR43" s="28">
        <v>1</v>
      </c>
    </row>
    <row r="44" ht="39.95" customHeight="1" spans="1:44">
      <c r="A44" s="336">
        <v>33</v>
      </c>
      <c r="B44" s="26"/>
      <c r="C44" s="27"/>
      <c r="D44" s="27"/>
      <c r="E44" s="27"/>
      <c r="F44" s="27"/>
      <c r="G44" s="27">
        <v>5</v>
      </c>
      <c r="H44" s="27"/>
      <c r="I44" s="27"/>
      <c r="J44" s="33"/>
      <c r="K44" s="41"/>
      <c r="L44" s="42" t="s">
        <v>963</v>
      </c>
      <c r="M44" s="43" t="s">
        <v>964</v>
      </c>
      <c r="N44" s="47" t="s">
        <v>247</v>
      </c>
      <c r="O44" s="22"/>
      <c r="P44" s="22" t="s">
        <v>305</v>
      </c>
      <c r="Q44" s="48"/>
      <c r="R44" s="32" t="s">
        <v>73</v>
      </c>
      <c r="S44" s="42" t="s">
        <v>963</v>
      </c>
      <c r="T44" s="32" t="s">
        <v>73</v>
      </c>
      <c r="U44" s="32" t="s">
        <v>306</v>
      </c>
      <c r="V44" s="32" t="s">
        <v>307</v>
      </c>
      <c r="W44" s="29" t="s">
        <v>328</v>
      </c>
      <c r="X44" s="27" t="s">
        <v>309</v>
      </c>
      <c r="Y44" s="53" t="s">
        <v>25</v>
      </c>
      <c r="Z44" s="22" t="s">
        <v>25</v>
      </c>
      <c r="AA44" s="71">
        <f>AA45+AA46+AA47+AA48</f>
        <v>0.5839</v>
      </c>
      <c r="AB44" s="22" t="s">
        <v>25</v>
      </c>
      <c r="AC44" s="22"/>
      <c r="AD44" s="22"/>
      <c r="AE44" s="22"/>
      <c r="AF44" s="22"/>
      <c r="AG44" s="22"/>
      <c r="AH44" s="22"/>
      <c r="AI44" s="88"/>
      <c r="AJ44" s="27">
        <v>1</v>
      </c>
      <c r="AK44" s="258">
        <v>1</v>
      </c>
      <c r="AL44" s="78">
        <v>1</v>
      </c>
      <c r="AM44" s="78">
        <v>1</v>
      </c>
      <c r="AN44" s="78">
        <v>1</v>
      </c>
      <c r="AO44" s="78">
        <v>1</v>
      </c>
      <c r="AP44" s="78">
        <v>1</v>
      </c>
      <c r="AQ44" s="27">
        <v>1</v>
      </c>
      <c r="AR44" s="28">
        <v>1</v>
      </c>
    </row>
    <row r="45" ht="39.95" customHeight="1" spans="1:44">
      <c r="A45" s="336">
        <v>34</v>
      </c>
      <c r="B45" s="27"/>
      <c r="C45" s="27"/>
      <c r="D45" s="27"/>
      <c r="E45" s="27"/>
      <c r="F45" s="27"/>
      <c r="G45" s="27"/>
      <c r="H45" s="27">
        <v>6</v>
      </c>
      <c r="I45" s="27"/>
      <c r="J45" s="33"/>
      <c r="K45" s="33"/>
      <c r="L45" s="42" t="s">
        <v>965</v>
      </c>
      <c r="M45" s="43" t="s">
        <v>966</v>
      </c>
      <c r="N45" s="47" t="s">
        <v>247</v>
      </c>
      <c r="O45" s="22"/>
      <c r="P45" s="22" t="s">
        <v>305</v>
      </c>
      <c r="Q45" s="48"/>
      <c r="R45" s="32" t="s">
        <v>73</v>
      </c>
      <c r="S45" s="42" t="s">
        <v>965</v>
      </c>
      <c r="T45" s="32" t="s">
        <v>73</v>
      </c>
      <c r="U45" s="32" t="s">
        <v>306</v>
      </c>
      <c r="V45" s="32" t="s">
        <v>307</v>
      </c>
      <c r="W45" s="29" t="s">
        <v>492</v>
      </c>
      <c r="X45" s="27" t="s">
        <v>517</v>
      </c>
      <c r="Y45" s="53" t="s">
        <v>494</v>
      </c>
      <c r="Z45" s="22"/>
      <c r="AA45" s="71">
        <v>0.3245</v>
      </c>
      <c r="AB45" s="22" t="s">
        <v>25</v>
      </c>
      <c r="AC45" s="22"/>
      <c r="AD45" s="22"/>
      <c r="AE45" s="22"/>
      <c r="AF45" s="22"/>
      <c r="AG45" s="22"/>
      <c r="AH45" s="22"/>
      <c r="AI45" s="88"/>
      <c r="AJ45" s="27">
        <v>1</v>
      </c>
      <c r="AK45" s="258">
        <v>1</v>
      </c>
      <c r="AL45" s="78">
        <v>1</v>
      </c>
      <c r="AM45" s="78">
        <v>1</v>
      </c>
      <c r="AN45" s="78">
        <v>1</v>
      </c>
      <c r="AO45" s="78">
        <v>1</v>
      </c>
      <c r="AP45" s="78">
        <v>1</v>
      </c>
      <c r="AQ45" s="27">
        <v>1</v>
      </c>
      <c r="AR45" s="28">
        <v>1</v>
      </c>
    </row>
    <row r="46" ht="39.95" customHeight="1" spans="1:44">
      <c r="A46" s="336">
        <v>35</v>
      </c>
      <c r="B46" s="23"/>
      <c r="C46" s="27"/>
      <c r="D46" s="27"/>
      <c r="E46" s="30"/>
      <c r="F46" s="29"/>
      <c r="G46" s="27"/>
      <c r="H46" s="27">
        <v>6</v>
      </c>
      <c r="I46" s="27"/>
      <c r="J46" s="22"/>
      <c r="K46" s="54"/>
      <c r="L46" s="53" t="s">
        <v>519</v>
      </c>
      <c r="M46" s="43" t="s">
        <v>520</v>
      </c>
      <c r="N46" s="47" t="s">
        <v>477</v>
      </c>
      <c r="O46" s="29"/>
      <c r="P46" s="22" t="s">
        <v>305</v>
      </c>
      <c r="Q46" s="62"/>
      <c r="R46" s="32" t="s">
        <v>81</v>
      </c>
      <c r="S46" s="53" t="s">
        <v>327</v>
      </c>
      <c r="T46" s="53" t="s">
        <v>25</v>
      </c>
      <c r="U46" s="32" t="s">
        <v>307</v>
      </c>
      <c r="V46" s="58" t="s">
        <v>306</v>
      </c>
      <c r="W46" s="23" t="s">
        <v>492</v>
      </c>
      <c r="X46" s="27" t="s">
        <v>493</v>
      </c>
      <c r="Y46" s="53" t="s">
        <v>494</v>
      </c>
      <c r="Z46" s="23" t="s">
        <v>521</v>
      </c>
      <c r="AA46" s="71">
        <v>0.0167</v>
      </c>
      <c r="AB46" s="22" t="s">
        <v>25</v>
      </c>
      <c r="AC46" s="22"/>
      <c r="AD46" s="22"/>
      <c r="AE46" s="22"/>
      <c r="AF46" s="22"/>
      <c r="AG46" s="70"/>
      <c r="AH46" s="70"/>
      <c r="AI46" s="84"/>
      <c r="AJ46" s="27">
        <v>1</v>
      </c>
      <c r="AK46" s="315">
        <v>1</v>
      </c>
      <c r="AL46" s="80">
        <v>1</v>
      </c>
      <c r="AM46" s="80">
        <v>1</v>
      </c>
      <c r="AN46" s="80">
        <v>1</v>
      </c>
      <c r="AO46" s="80">
        <v>1</v>
      </c>
      <c r="AP46" s="80">
        <v>1</v>
      </c>
      <c r="AQ46" s="27">
        <v>1</v>
      </c>
      <c r="AR46" s="28">
        <v>1</v>
      </c>
    </row>
    <row r="47" ht="39.95" customHeight="1" spans="1:44">
      <c r="A47" s="336">
        <v>36</v>
      </c>
      <c r="B47" s="23"/>
      <c r="C47" s="27"/>
      <c r="D47" s="27"/>
      <c r="E47" s="30"/>
      <c r="F47" s="29"/>
      <c r="G47" s="27"/>
      <c r="H47" s="27">
        <v>6</v>
      </c>
      <c r="I47" s="27"/>
      <c r="J47" s="22"/>
      <c r="K47" s="54"/>
      <c r="L47" s="53" t="s">
        <v>522</v>
      </c>
      <c r="M47" s="43" t="s">
        <v>523</v>
      </c>
      <c r="N47" s="47" t="s">
        <v>477</v>
      </c>
      <c r="O47" s="29"/>
      <c r="P47" s="22" t="s">
        <v>305</v>
      </c>
      <c r="Q47" s="62"/>
      <c r="R47" s="32" t="s">
        <v>73</v>
      </c>
      <c r="S47" s="53" t="s">
        <v>327</v>
      </c>
      <c r="T47" s="53" t="s">
        <v>25</v>
      </c>
      <c r="U47" s="32" t="s">
        <v>307</v>
      </c>
      <c r="V47" s="58" t="s">
        <v>306</v>
      </c>
      <c r="W47" s="23" t="s">
        <v>492</v>
      </c>
      <c r="X47" s="27" t="s">
        <v>493</v>
      </c>
      <c r="Y47" s="53" t="s">
        <v>494</v>
      </c>
      <c r="Z47" s="23" t="s">
        <v>524</v>
      </c>
      <c r="AA47" s="71">
        <v>0.0128</v>
      </c>
      <c r="AB47" s="22" t="s">
        <v>25</v>
      </c>
      <c r="AC47" s="22"/>
      <c r="AD47" s="22"/>
      <c r="AE47" s="22"/>
      <c r="AF47" s="22"/>
      <c r="AG47" s="70"/>
      <c r="AH47" s="70"/>
      <c r="AI47" s="84"/>
      <c r="AJ47" s="27">
        <v>1</v>
      </c>
      <c r="AK47" s="315">
        <v>1</v>
      </c>
      <c r="AL47" s="80">
        <v>1</v>
      </c>
      <c r="AM47" s="80">
        <v>1</v>
      </c>
      <c r="AN47" s="80">
        <v>1</v>
      </c>
      <c r="AO47" s="80">
        <v>1</v>
      </c>
      <c r="AP47" s="80">
        <v>1</v>
      </c>
      <c r="AQ47" s="27">
        <v>1</v>
      </c>
      <c r="AR47" s="28">
        <v>1</v>
      </c>
    </row>
    <row r="48" ht="39.95" customHeight="1" spans="1:44">
      <c r="A48" s="336">
        <v>37</v>
      </c>
      <c r="B48" s="27"/>
      <c r="C48" s="27"/>
      <c r="D48" s="27"/>
      <c r="E48" s="27"/>
      <c r="F48" s="27"/>
      <c r="G48" s="27"/>
      <c r="H48" s="27">
        <v>6</v>
      </c>
      <c r="I48" s="27"/>
      <c r="J48" s="33"/>
      <c r="K48" s="33"/>
      <c r="L48" s="42" t="s">
        <v>967</v>
      </c>
      <c r="M48" s="43" t="s">
        <v>968</v>
      </c>
      <c r="N48" s="47" t="s">
        <v>247</v>
      </c>
      <c r="O48" s="22"/>
      <c r="P48" s="22" t="s">
        <v>305</v>
      </c>
      <c r="Q48" s="48"/>
      <c r="R48" s="32" t="s">
        <v>73</v>
      </c>
      <c r="S48" s="42" t="s">
        <v>967</v>
      </c>
      <c r="T48" s="32" t="s">
        <v>73</v>
      </c>
      <c r="U48" s="32" t="s">
        <v>306</v>
      </c>
      <c r="V48" s="32" t="s">
        <v>307</v>
      </c>
      <c r="W48" s="29" t="s">
        <v>328</v>
      </c>
      <c r="X48" s="27" t="s">
        <v>309</v>
      </c>
      <c r="Y48" s="53" t="s">
        <v>25</v>
      </c>
      <c r="Z48" s="22" t="s">
        <v>25</v>
      </c>
      <c r="AA48" s="71">
        <v>0.2299</v>
      </c>
      <c r="AB48" s="22" t="s">
        <v>25</v>
      </c>
      <c r="AC48" s="22"/>
      <c r="AD48" s="22"/>
      <c r="AE48" s="22"/>
      <c r="AF48" s="22"/>
      <c r="AG48" s="22"/>
      <c r="AH48" s="22"/>
      <c r="AI48" s="88"/>
      <c r="AJ48" s="27">
        <v>1</v>
      </c>
      <c r="AK48" s="258">
        <v>1</v>
      </c>
      <c r="AL48" s="78">
        <v>1</v>
      </c>
      <c r="AM48" s="78">
        <v>1</v>
      </c>
      <c r="AN48" s="78">
        <v>1</v>
      </c>
      <c r="AO48" s="78">
        <v>1</v>
      </c>
      <c r="AP48" s="78">
        <v>1</v>
      </c>
      <c r="AQ48" s="27">
        <v>1</v>
      </c>
      <c r="AR48" s="28">
        <v>1</v>
      </c>
    </row>
    <row r="49" ht="39.95" customHeight="1" spans="1:44">
      <c r="A49" s="336">
        <v>38</v>
      </c>
      <c r="B49" s="27"/>
      <c r="C49" s="27"/>
      <c r="D49" s="27"/>
      <c r="E49" s="27"/>
      <c r="F49" s="27">
        <v>4</v>
      </c>
      <c r="G49" s="27"/>
      <c r="H49" s="27"/>
      <c r="I49" s="27"/>
      <c r="J49" s="33"/>
      <c r="K49" s="33"/>
      <c r="L49" s="42" t="s">
        <v>969</v>
      </c>
      <c r="M49" s="43" t="s">
        <v>970</v>
      </c>
      <c r="N49" s="47" t="s">
        <v>971</v>
      </c>
      <c r="O49" s="29"/>
      <c r="P49" s="23" t="s">
        <v>305</v>
      </c>
      <c r="Q49" s="48"/>
      <c r="R49" s="32" t="s">
        <v>73</v>
      </c>
      <c r="S49" s="42" t="s">
        <v>972</v>
      </c>
      <c r="T49" s="32" t="s">
        <v>73</v>
      </c>
      <c r="U49" s="32" t="s">
        <v>306</v>
      </c>
      <c r="V49" s="32" t="s">
        <v>307</v>
      </c>
      <c r="W49" s="29" t="s">
        <v>341</v>
      </c>
      <c r="X49" s="27" t="s">
        <v>594</v>
      </c>
      <c r="Y49" s="27" t="s">
        <v>343</v>
      </c>
      <c r="Z49" s="22" t="s">
        <v>25</v>
      </c>
      <c r="AA49" s="71">
        <v>0.0768</v>
      </c>
      <c r="AB49" s="22" t="s">
        <v>25</v>
      </c>
      <c r="AC49" s="22"/>
      <c r="AD49" s="22"/>
      <c r="AE49" s="22"/>
      <c r="AF49" s="22"/>
      <c r="AG49" s="22"/>
      <c r="AH49" s="22"/>
      <c r="AI49" s="88"/>
      <c r="AJ49" s="27">
        <v>2</v>
      </c>
      <c r="AK49" s="258">
        <v>2</v>
      </c>
      <c r="AL49" s="78">
        <v>2</v>
      </c>
      <c r="AM49" s="78">
        <v>2</v>
      </c>
      <c r="AN49" s="78">
        <v>2</v>
      </c>
      <c r="AO49" s="78">
        <v>2</v>
      </c>
      <c r="AP49" s="78">
        <v>2</v>
      </c>
      <c r="AQ49" s="27">
        <v>2</v>
      </c>
      <c r="AR49" s="28">
        <v>2</v>
      </c>
    </row>
    <row r="50" ht="39.95" customHeight="1" spans="1:44">
      <c r="A50" s="336">
        <v>39</v>
      </c>
      <c r="B50" s="27"/>
      <c r="C50" s="27"/>
      <c r="D50" s="27"/>
      <c r="E50" s="27"/>
      <c r="F50" s="27">
        <v>4</v>
      </c>
      <c r="G50" s="27"/>
      <c r="H50" s="27"/>
      <c r="I50" s="27"/>
      <c r="J50" s="33"/>
      <c r="K50" s="33"/>
      <c r="L50" s="42" t="s">
        <v>973</v>
      </c>
      <c r="M50" s="43" t="s">
        <v>974</v>
      </c>
      <c r="N50" s="47" t="s">
        <v>247</v>
      </c>
      <c r="O50" s="22"/>
      <c r="P50" s="22" t="s">
        <v>305</v>
      </c>
      <c r="Q50" s="48"/>
      <c r="R50" s="32" t="s">
        <v>73</v>
      </c>
      <c r="S50" s="42" t="s">
        <v>973</v>
      </c>
      <c r="T50" s="32" t="s">
        <v>73</v>
      </c>
      <c r="U50" s="32" t="s">
        <v>306</v>
      </c>
      <c r="V50" s="32" t="s">
        <v>307</v>
      </c>
      <c r="W50" s="29" t="s">
        <v>328</v>
      </c>
      <c r="X50" s="27" t="s">
        <v>309</v>
      </c>
      <c r="Y50" s="53" t="s">
        <v>25</v>
      </c>
      <c r="Z50" s="22" t="s">
        <v>25</v>
      </c>
      <c r="AA50" s="71">
        <f>AA51+AA52</f>
        <v>0.4049</v>
      </c>
      <c r="AB50" s="22" t="s">
        <v>25</v>
      </c>
      <c r="AC50" s="22"/>
      <c r="AD50" s="22"/>
      <c r="AE50" s="22"/>
      <c r="AF50" s="22"/>
      <c r="AG50" s="22"/>
      <c r="AH50" s="22"/>
      <c r="AI50" s="88"/>
      <c r="AJ50" s="27">
        <v>1</v>
      </c>
      <c r="AK50" s="258">
        <v>1</v>
      </c>
      <c r="AL50" s="78">
        <v>1</v>
      </c>
      <c r="AM50" s="78">
        <v>1</v>
      </c>
      <c r="AN50" s="78">
        <v>1</v>
      </c>
      <c r="AO50" s="78">
        <v>1</v>
      </c>
      <c r="AP50" s="78">
        <v>1</v>
      </c>
      <c r="AQ50" s="27">
        <v>1</v>
      </c>
      <c r="AR50" s="28">
        <v>1</v>
      </c>
    </row>
    <row r="51" ht="39.95" customHeight="1" spans="1:44">
      <c r="A51" s="336">
        <v>40</v>
      </c>
      <c r="B51" s="27"/>
      <c r="C51" s="27"/>
      <c r="D51" s="27"/>
      <c r="E51" s="27"/>
      <c r="F51" s="27"/>
      <c r="G51" s="27">
        <v>5</v>
      </c>
      <c r="H51" s="27"/>
      <c r="I51" s="27"/>
      <c r="J51" s="33"/>
      <c r="K51" s="33"/>
      <c r="L51" s="42" t="s">
        <v>975</v>
      </c>
      <c r="M51" s="43" t="s">
        <v>976</v>
      </c>
      <c r="N51" s="47" t="s">
        <v>247</v>
      </c>
      <c r="O51" s="29"/>
      <c r="P51" s="22" t="s">
        <v>305</v>
      </c>
      <c r="Q51" s="48"/>
      <c r="R51" s="32" t="s">
        <v>73</v>
      </c>
      <c r="S51" s="42" t="s">
        <v>975</v>
      </c>
      <c r="T51" s="53" t="s">
        <v>73</v>
      </c>
      <c r="U51" s="32" t="s">
        <v>306</v>
      </c>
      <c r="V51" s="32" t="s">
        <v>307</v>
      </c>
      <c r="W51" s="23" t="s">
        <v>492</v>
      </c>
      <c r="X51" s="27" t="s">
        <v>517</v>
      </c>
      <c r="Y51" s="53" t="s">
        <v>494</v>
      </c>
      <c r="Z51" s="23"/>
      <c r="AA51" s="71">
        <v>0.369</v>
      </c>
      <c r="AB51" s="22" t="s">
        <v>555</v>
      </c>
      <c r="AC51" s="22"/>
      <c r="AD51" s="22"/>
      <c r="AE51" s="22"/>
      <c r="AF51" s="22"/>
      <c r="AG51" s="70"/>
      <c r="AH51" s="70"/>
      <c r="AI51" s="84"/>
      <c r="AJ51" s="27">
        <v>1</v>
      </c>
      <c r="AK51" s="258">
        <v>1</v>
      </c>
      <c r="AL51" s="78">
        <v>1</v>
      </c>
      <c r="AM51" s="78">
        <v>1</v>
      </c>
      <c r="AN51" s="78">
        <v>1</v>
      </c>
      <c r="AO51" s="78">
        <v>1</v>
      </c>
      <c r="AP51" s="78">
        <v>1</v>
      </c>
      <c r="AQ51" s="27">
        <v>1</v>
      </c>
      <c r="AR51" s="28">
        <v>1</v>
      </c>
    </row>
    <row r="52" ht="39.95" customHeight="1" spans="1:44">
      <c r="A52" s="336">
        <v>41</v>
      </c>
      <c r="B52" s="23"/>
      <c r="C52" s="27"/>
      <c r="D52" s="27"/>
      <c r="E52" s="29"/>
      <c r="F52" s="29"/>
      <c r="G52" s="27">
        <v>5</v>
      </c>
      <c r="H52" s="27"/>
      <c r="I52" s="27"/>
      <c r="J52" s="22"/>
      <c r="K52" s="54"/>
      <c r="L52" s="27" t="s">
        <v>558</v>
      </c>
      <c r="M52" s="43" t="s">
        <v>559</v>
      </c>
      <c r="N52" s="47" t="s">
        <v>477</v>
      </c>
      <c r="O52" s="29"/>
      <c r="P52" s="22" t="s">
        <v>305</v>
      </c>
      <c r="Q52" s="62"/>
      <c r="R52" s="64" t="s">
        <v>81</v>
      </c>
      <c r="S52" s="53" t="s">
        <v>327</v>
      </c>
      <c r="T52" s="53" t="s">
        <v>25</v>
      </c>
      <c r="U52" s="32" t="s">
        <v>307</v>
      </c>
      <c r="V52" s="58" t="s">
        <v>306</v>
      </c>
      <c r="W52" s="23" t="s">
        <v>492</v>
      </c>
      <c r="X52" s="27" t="s">
        <v>560</v>
      </c>
      <c r="Y52" s="53" t="s">
        <v>494</v>
      </c>
      <c r="Z52" s="23" t="s">
        <v>561</v>
      </c>
      <c r="AA52" s="71">
        <v>0.0359</v>
      </c>
      <c r="AB52" s="22" t="s">
        <v>25</v>
      </c>
      <c r="AC52" s="22"/>
      <c r="AD52" s="22"/>
      <c r="AE52" s="22"/>
      <c r="AF52" s="22"/>
      <c r="AG52" s="70"/>
      <c r="AH52" s="70"/>
      <c r="AI52" s="90"/>
      <c r="AJ52" s="27">
        <v>1</v>
      </c>
      <c r="AK52" s="315">
        <v>1</v>
      </c>
      <c r="AL52" s="80">
        <v>1</v>
      </c>
      <c r="AM52" s="80">
        <v>1</v>
      </c>
      <c r="AN52" s="80">
        <v>1</v>
      </c>
      <c r="AO52" s="80">
        <v>1</v>
      </c>
      <c r="AP52" s="80">
        <v>1</v>
      </c>
      <c r="AQ52" s="27">
        <v>1</v>
      </c>
      <c r="AR52" s="28">
        <v>1</v>
      </c>
    </row>
    <row r="53" ht="39.95" customHeight="1" spans="1:44">
      <c r="A53" s="336">
        <v>42</v>
      </c>
      <c r="B53" s="26"/>
      <c r="C53" s="27"/>
      <c r="D53" s="27"/>
      <c r="E53" s="27"/>
      <c r="F53" s="27">
        <v>4</v>
      </c>
      <c r="G53" s="27"/>
      <c r="H53" s="27"/>
      <c r="I53" s="27"/>
      <c r="J53" s="33"/>
      <c r="K53" s="33"/>
      <c r="L53" s="27" t="s">
        <v>609</v>
      </c>
      <c r="M53" s="43" t="s">
        <v>610</v>
      </c>
      <c r="N53" s="43" t="s">
        <v>477</v>
      </c>
      <c r="O53" s="27"/>
      <c r="P53" s="27" t="s">
        <v>305</v>
      </c>
      <c r="Q53" s="27"/>
      <c r="R53" s="27" t="s">
        <v>81</v>
      </c>
      <c r="S53" s="27" t="s">
        <v>327</v>
      </c>
      <c r="T53" s="27" t="s">
        <v>25</v>
      </c>
      <c r="U53" s="32" t="s">
        <v>307</v>
      </c>
      <c r="V53" s="32" t="s">
        <v>306</v>
      </c>
      <c r="W53" s="27" t="s">
        <v>611</v>
      </c>
      <c r="X53" s="27" t="s">
        <v>612</v>
      </c>
      <c r="Y53" s="27" t="s">
        <v>613</v>
      </c>
      <c r="Z53" s="22" t="s">
        <v>25</v>
      </c>
      <c r="AA53" s="71">
        <v>0.14</v>
      </c>
      <c r="AB53" s="22" t="s">
        <v>25</v>
      </c>
      <c r="AC53" s="27"/>
      <c r="AD53" s="27"/>
      <c r="AE53" s="27"/>
      <c r="AF53" s="27"/>
      <c r="AG53" s="27"/>
      <c r="AH53" s="27"/>
      <c r="AI53" s="27"/>
      <c r="AJ53" s="27">
        <v>1</v>
      </c>
      <c r="AK53" s="258">
        <v>1</v>
      </c>
      <c r="AL53" s="78">
        <v>1</v>
      </c>
      <c r="AM53" s="78">
        <v>1</v>
      </c>
      <c r="AN53" s="78">
        <v>1</v>
      </c>
      <c r="AO53" s="78">
        <v>1</v>
      </c>
      <c r="AP53" s="78">
        <v>1</v>
      </c>
      <c r="AQ53" s="27">
        <v>1</v>
      </c>
      <c r="AR53" s="28">
        <v>1</v>
      </c>
    </row>
    <row r="54" s="10" customFormat="1" ht="39.95" customHeight="1" spans="1:44">
      <c r="A54" s="336">
        <v>43</v>
      </c>
      <c r="B54" s="27"/>
      <c r="C54" s="27"/>
      <c r="D54" s="27"/>
      <c r="E54" s="27">
        <v>3</v>
      </c>
      <c r="F54" s="27"/>
      <c r="G54" s="27"/>
      <c r="H54" s="27"/>
      <c r="I54" s="27"/>
      <c r="J54" s="33"/>
      <c r="K54" s="33"/>
      <c r="L54" s="27" t="s">
        <v>977</v>
      </c>
      <c r="M54" s="43" t="s">
        <v>978</v>
      </c>
      <c r="N54" s="339" t="s">
        <v>336</v>
      </c>
      <c r="O54" s="22"/>
      <c r="P54" s="22" t="s">
        <v>305</v>
      </c>
      <c r="Q54" s="33"/>
      <c r="R54" s="32" t="s">
        <v>73</v>
      </c>
      <c r="S54" s="42" t="s">
        <v>327</v>
      </c>
      <c r="T54" s="53" t="s">
        <v>25</v>
      </c>
      <c r="U54" s="32" t="s">
        <v>306</v>
      </c>
      <c r="V54" s="32" t="s">
        <v>307</v>
      </c>
      <c r="W54" s="23" t="s">
        <v>441</v>
      </c>
      <c r="X54" s="27" t="s">
        <v>309</v>
      </c>
      <c r="Y54" s="53" t="s">
        <v>25</v>
      </c>
      <c r="Z54" s="23" t="s">
        <v>25</v>
      </c>
      <c r="AA54" s="71">
        <v>0.2</v>
      </c>
      <c r="AB54" s="22" t="s">
        <v>25</v>
      </c>
      <c r="AC54" s="33"/>
      <c r="AD54" s="33"/>
      <c r="AE54" s="33"/>
      <c r="AF54" s="33"/>
      <c r="AG54" s="70"/>
      <c r="AH54" s="70"/>
      <c r="AI54" s="88"/>
      <c r="AJ54" s="27">
        <v>0</v>
      </c>
      <c r="AK54" s="25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27">
        <v>1</v>
      </c>
      <c r="AR54" s="28">
        <v>1</v>
      </c>
    </row>
    <row r="55" ht="39.95" customHeight="1" spans="1:44">
      <c r="A55" s="336">
        <v>44</v>
      </c>
      <c r="B55" s="27"/>
      <c r="C55" s="27"/>
      <c r="D55" s="27"/>
      <c r="E55" s="27">
        <v>3</v>
      </c>
      <c r="F55" s="27"/>
      <c r="G55" s="27"/>
      <c r="H55" s="27"/>
      <c r="I55" s="27"/>
      <c r="J55" s="33"/>
      <c r="K55" s="33"/>
      <c r="L55" s="27" t="s">
        <v>979</v>
      </c>
      <c r="M55" s="43" t="s">
        <v>978</v>
      </c>
      <c r="N55" s="43" t="s">
        <v>326</v>
      </c>
      <c r="O55" s="22"/>
      <c r="P55" s="22" t="s">
        <v>305</v>
      </c>
      <c r="Q55" s="33"/>
      <c r="R55" s="32" t="s">
        <v>73</v>
      </c>
      <c r="S55" s="42" t="s">
        <v>327</v>
      </c>
      <c r="T55" s="53" t="s">
        <v>25</v>
      </c>
      <c r="U55" s="32" t="s">
        <v>306</v>
      </c>
      <c r="V55" s="32" t="s">
        <v>307</v>
      </c>
      <c r="W55" s="23" t="s">
        <v>441</v>
      </c>
      <c r="X55" s="27" t="s">
        <v>309</v>
      </c>
      <c r="Y55" s="53" t="s">
        <v>25</v>
      </c>
      <c r="Z55" s="23" t="s">
        <v>25</v>
      </c>
      <c r="AA55" s="71">
        <v>0.2</v>
      </c>
      <c r="AB55" s="22" t="s">
        <v>25</v>
      </c>
      <c r="AC55" s="33"/>
      <c r="AD55" s="33"/>
      <c r="AE55" s="33"/>
      <c r="AF55" s="33"/>
      <c r="AG55" s="70"/>
      <c r="AH55" s="70"/>
      <c r="AI55" s="88"/>
      <c r="AJ55" s="27">
        <v>1</v>
      </c>
      <c r="AK55" s="25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27">
        <v>0</v>
      </c>
      <c r="AR55" s="28">
        <v>0</v>
      </c>
    </row>
    <row r="56" ht="39.95" customHeight="1" spans="1:44">
      <c r="A56" s="336">
        <v>45</v>
      </c>
      <c r="B56" s="27"/>
      <c r="C56" s="27"/>
      <c r="D56" s="27"/>
      <c r="E56" s="27">
        <v>3</v>
      </c>
      <c r="F56" s="27"/>
      <c r="G56" s="27"/>
      <c r="H56" s="27"/>
      <c r="I56" s="27"/>
      <c r="J56" s="33"/>
      <c r="K56" s="33"/>
      <c r="L56" s="27" t="s">
        <v>980</v>
      </c>
      <c r="M56" s="43" t="s">
        <v>890</v>
      </c>
      <c r="N56" s="47" t="s">
        <v>331</v>
      </c>
      <c r="O56" s="22"/>
      <c r="P56" s="22" t="s">
        <v>305</v>
      </c>
      <c r="Q56" s="33"/>
      <c r="R56" s="32" t="s">
        <v>73</v>
      </c>
      <c r="S56" s="42" t="s">
        <v>327</v>
      </c>
      <c r="T56" s="53" t="s">
        <v>25</v>
      </c>
      <c r="U56" s="32" t="s">
        <v>306</v>
      </c>
      <c r="V56" s="32" t="s">
        <v>307</v>
      </c>
      <c r="W56" s="23" t="s">
        <v>441</v>
      </c>
      <c r="X56" s="27" t="s">
        <v>309</v>
      </c>
      <c r="Y56" s="53" t="s">
        <v>25</v>
      </c>
      <c r="Z56" s="23" t="s">
        <v>25</v>
      </c>
      <c r="AA56" s="71">
        <v>0.2</v>
      </c>
      <c r="AB56" s="22" t="s">
        <v>25</v>
      </c>
      <c r="AC56" s="33"/>
      <c r="AD56" s="33"/>
      <c r="AE56" s="33"/>
      <c r="AF56" s="33"/>
      <c r="AG56" s="70"/>
      <c r="AH56" s="70"/>
      <c r="AI56" s="88"/>
      <c r="AJ56" s="27">
        <v>0</v>
      </c>
      <c r="AK56" s="258">
        <v>1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27">
        <v>0</v>
      </c>
      <c r="AR56" s="28">
        <v>0</v>
      </c>
    </row>
    <row r="57" ht="39.95" customHeight="1" spans="1:44">
      <c r="A57" s="336">
        <v>46</v>
      </c>
      <c r="B57" s="27"/>
      <c r="C57" s="27"/>
      <c r="D57" s="27"/>
      <c r="E57" s="27">
        <v>3</v>
      </c>
      <c r="F57" s="27"/>
      <c r="G57" s="27"/>
      <c r="H57" s="27"/>
      <c r="I57" s="27"/>
      <c r="J57" s="33"/>
      <c r="K57" s="33"/>
      <c r="L57" s="27" t="s">
        <v>981</v>
      </c>
      <c r="M57" s="43" t="s">
        <v>892</v>
      </c>
      <c r="N57" s="47" t="s">
        <v>943</v>
      </c>
      <c r="O57" s="22"/>
      <c r="P57" s="22" t="s">
        <v>305</v>
      </c>
      <c r="Q57" s="33"/>
      <c r="R57" s="32" t="s">
        <v>73</v>
      </c>
      <c r="S57" s="42" t="s">
        <v>327</v>
      </c>
      <c r="T57" s="53" t="s">
        <v>25</v>
      </c>
      <c r="U57" s="32" t="s">
        <v>306</v>
      </c>
      <c r="V57" s="32" t="s">
        <v>307</v>
      </c>
      <c r="W57" s="23" t="s">
        <v>441</v>
      </c>
      <c r="X57" s="27" t="s">
        <v>309</v>
      </c>
      <c r="Y57" s="53" t="s">
        <v>25</v>
      </c>
      <c r="Z57" s="23" t="s">
        <v>25</v>
      </c>
      <c r="AA57" s="71">
        <v>0.2</v>
      </c>
      <c r="AB57" s="22" t="s">
        <v>25</v>
      </c>
      <c r="AC57" s="33"/>
      <c r="AD57" s="33"/>
      <c r="AE57" s="33"/>
      <c r="AF57" s="33"/>
      <c r="AG57" s="70"/>
      <c r="AH57" s="70"/>
      <c r="AI57" s="88"/>
      <c r="AJ57" s="27">
        <v>0</v>
      </c>
      <c r="AK57" s="258">
        <v>0</v>
      </c>
      <c r="AL57" s="22">
        <v>1</v>
      </c>
      <c r="AM57" s="78">
        <v>0</v>
      </c>
      <c r="AN57" s="78">
        <v>0</v>
      </c>
      <c r="AO57" s="78">
        <v>0</v>
      </c>
      <c r="AP57" s="78">
        <v>0</v>
      </c>
      <c r="AQ57" s="27">
        <v>0</v>
      </c>
      <c r="AR57" s="28">
        <v>0</v>
      </c>
    </row>
    <row r="58" ht="66" spans="1:44">
      <c r="A58" s="336">
        <v>47</v>
      </c>
      <c r="B58" s="27"/>
      <c r="C58" s="27"/>
      <c r="D58" s="27"/>
      <c r="E58" s="27">
        <v>3</v>
      </c>
      <c r="F58" s="27"/>
      <c r="G58" s="27"/>
      <c r="H58" s="27"/>
      <c r="I58" s="27"/>
      <c r="J58" s="33"/>
      <c r="K58" s="33"/>
      <c r="L58" s="27" t="s">
        <v>889</v>
      </c>
      <c r="M58" s="43" t="s">
        <v>890</v>
      </c>
      <c r="N58" s="44" t="s">
        <v>388</v>
      </c>
      <c r="O58" s="22"/>
      <c r="P58" s="22" t="s">
        <v>305</v>
      </c>
      <c r="Q58" s="33"/>
      <c r="R58" s="32" t="s">
        <v>73</v>
      </c>
      <c r="S58" s="42" t="s">
        <v>327</v>
      </c>
      <c r="T58" s="53" t="s">
        <v>25</v>
      </c>
      <c r="U58" s="32" t="s">
        <v>306</v>
      </c>
      <c r="V58" s="32" t="s">
        <v>307</v>
      </c>
      <c r="W58" s="23" t="s">
        <v>441</v>
      </c>
      <c r="X58" s="27" t="s">
        <v>309</v>
      </c>
      <c r="Y58" s="53" t="s">
        <v>25</v>
      </c>
      <c r="Z58" s="23" t="s">
        <v>25</v>
      </c>
      <c r="AA58" s="71">
        <v>0.2</v>
      </c>
      <c r="AB58" s="22" t="s">
        <v>25</v>
      </c>
      <c r="AC58" s="33"/>
      <c r="AD58" s="33"/>
      <c r="AE58" s="33"/>
      <c r="AF58" s="33"/>
      <c r="AG58" s="70"/>
      <c r="AH58" s="70"/>
      <c r="AI58" s="88"/>
      <c r="AJ58" s="27">
        <v>0</v>
      </c>
      <c r="AK58" s="258">
        <v>0</v>
      </c>
      <c r="AL58" s="78">
        <v>0</v>
      </c>
      <c r="AM58" s="78">
        <v>1</v>
      </c>
      <c r="AN58" s="78">
        <v>0</v>
      </c>
      <c r="AO58" s="78">
        <v>0</v>
      </c>
      <c r="AP58" s="78">
        <v>0</v>
      </c>
      <c r="AQ58" s="27">
        <v>0</v>
      </c>
      <c r="AR58" s="28">
        <v>0</v>
      </c>
    </row>
    <row r="59" ht="82.5" spans="1:44">
      <c r="A59" s="336">
        <v>48</v>
      </c>
      <c r="B59" s="27"/>
      <c r="C59" s="27"/>
      <c r="D59" s="27"/>
      <c r="E59" s="27">
        <v>3</v>
      </c>
      <c r="F59" s="27"/>
      <c r="G59" s="27"/>
      <c r="H59" s="27"/>
      <c r="I59" s="27"/>
      <c r="J59" s="33"/>
      <c r="K59" s="33"/>
      <c r="L59" s="27" t="s">
        <v>891</v>
      </c>
      <c r="M59" s="43" t="s">
        <v>892</v>
      </c>
      <c r="N59" s="44" t="s">
        <v>929</v>
      </c>
      <c r="O59" s="22"/>
      <c r="P59" s="22" t="s">
        <v>305</v>
      </c>
      <c r="Q59" s="33"/>
      <c r="R59" s="32" t="s">
        <v>73</v>
      </c>
      <c r="S59" s="42" t="s">
        <v>327</v>
      </c>
      <c r="T59" s="53" t="s">
        <v>25</v>
      </c>
      <c r="U59" s="32" t="s">
        <v>306</v>
      </c>
      <c r="V59" s="32" t="s">
        <v>307</v>
      </c>
      <c r="W59" s="23" t="s">
        <v>441</v>
      </c>
      <c r="X59" s="27" t="s">
        <v>309</v>
      </c>
      <c r="Y59" s="53" t="s">
        <v>25</v>
      </c>
      <c r="Z59" s="23" t="s">
        <v>25</v>
      </c>
      <c r="AA59" s="71">
        <v>0.2</v>
      </c>
      <c r="AB59" s="22" t="s">
        <v>25</v>
      </c>
      <c r="AC59" s="33"/>
      <c r="AD59" s="33"/>
      <c r="AE59" s="33"/>
      <c r="AF59" s="33"/>
      <c r="AG59" s="70"/>
      <c r="AH59" s="70"/>
      <c r="AI59" s="88"/>
      <c r="AJ59" s="27">
        <v>0</v>
      </c>
      <c r="AK59" s="258">
        <v>0</v>
      </c>
      <c r="AL59" s="22">
        <v>0</v>
      </c>
      <c r="AM59" s="78">
        <v>0</v>
      </c>
      <c r="AN59" s="78">
        <v>1</v>
      </c>
      <c r="AO59" s="78">
        <v>0</v>
      </c>
      <c r="AP59" s="78">
        <v>0</v>
      </c>
      <c r="AQ59" s="27">
        <v>0</v>
      </c>
      <c r="AR59" s="28">
        <v>0</v>
      </c>
    </row>
    <row r="60" ht="66" spans="1:44">
      <c r="A60" s="336">
        <v>49</v>
      </c>
      <c r="B60" s="27"/>
      <c r="C60" s="27"/>
      <c r="D60" s="27"/>
      <c r="E60" s="27">
        <v>3</v>
      </c>
      <c r="F60" s="27"/>
      <c r="G60" s="27"/>
      <c r="H60" s="27"/>
      <c r="I60" s="27"/>
      <c r="J60" s="33"/>
      <c r="K60" s="33"/>
      <c r="L60" s="27" t="s">
        <v>893</v>
      </c>
      <c r="M60" s="43" t="s">
        <v>890</v>
      </c>
      <c r="N60" s="44" t="s">
        <v>701</v>
      </c>
      <c r="O60" s="22"/>
      <c r="P60" s="22" t="s">
        <v>305</v>
      </c>
      <c r="Q60" s="33"/>
      <c r="R60" s="32" t="s">
        <v>73</v>
      </c>
      <c r="S60" s="42" t="s">
        <v>327</v>
      </c>
      <c r="T60" s="53" t="s">
        <v>25</v>
      </c>
      <c r="U60" s="32" t="s">
        <v>306</v>
      </c>
      <c r="V60" s="32" t="s">
        <v>307</v>
      </c>
      <c r="W60" s="23" t="s">
        <v>441</v>
      </c>
      <c r="X60" s="27" t="s">
        <v>309</v>
      </c>
      <c r="Y60" s="53" t="s">
        <v>25</v>
      </c>
      <c r="Z60" s="23" t="s">
        <v>25</v>
      </c>
      <c r="AA60" s="71">
        <v>0.2</v>
      </c>
      <c r="AB60" s="22" t="s">
        <v>25</v>
      </c>
      <c r="AC60" s="33"/>
      <c r="AD60" s="33"/>
      <c r="AE60" s="33"/>
      <c r="AF60" s="33"/>
      <c r="AG60" s="70"/>
      <c r="AH60" s="70"/>
      <c r="AI60" s="88"/>
      <c r="AJ60" s="27">
        <v>0</v>
      </c>
      <c r="AK60" s="258">
        <v>0</v>
      </c>
      <c r="AL60" s="78">
        <v>0</v>
      </c>
      <c r="AM60" s="78">
        <v>0</v>
      </c>
      <c r="AN60" s="78">
        <v>0</v>
      </c>
      <c r="AO60" s="78">
        <v>1</v>
      </c>
      <c r="AP60" s="78">
        <v>0</v>
      </c>
      <c r="AQ60" s="27">
        <v>0</v>
      </c>
      <c r="AR60" s="28">
        <v>0</v>
      </c>
    </row>
    <row r="61" ht="82.5" spans="1:44">
      <c r="A61" s="336">
        <v>50</v>
      </c>
      <c r="B61" s="27"/>
      <c r="C61" s="27"/>
      <c r="D61" s="27"/>
      <c r="E61" s="27">
        <v>3</v>
      </c>
      <c r="F61" s="27"/>
      <c r="G61" s="27"/>
      <c r="H61" s="27"/>
      <c r="I61" s="27"/>
      <c r="J61" s="33"/>
      <c r="K61" s="33"/>
      <c r="L61" s="27" t="s">
        <v>894</v>
      </c>
      <c r="M61" s="43" t="s">
        <v>892</v>
      </c>
      <c r="N61" s="44" t="s">
        <v>702</v>
      </c>
      <c r="O61" s="22"/>
      <c r="P61" s="22" t="s">
        <v>305</v>
      </c>
      <c r="Q61" s="33"/>
      <c r="R61" s="32" t="s">
        <v>73</v>
      </c>
      <c r="S61" s="42" t="s">
        <v>327</v>
      </c>
      <c r="T61" s="53" t="s">
        <v>25</v>
      </c>
      <c r="U61" s="32" t="s">
        <v>306</v>
      </c>
      <c r="V61" s="32" t="s">
        <v>307</v>
      </c>
      <c r="W61" s="23" t="s">
        <v>441</v>
      </c>
      <c r="X61" s="27" t="s">
        <v>309</v>
      </c>
      <c r="Y61" s="53" t="s">
        <v>25</v>
      </c>
      <c r="Z61" s="23" t="s">
        <v>25</v>
      </c>
      <c r="AA61" s="71">
        <v>0.2</v>
      </c>
      <c r="AB61" s="22" t="s">
        <v>25</v>
      </c>
      <c r="AC61" s="33"/>
      <c r="AD61" s="33"/>
      <c r="AE61" s="33"/>
      <c r="AF61" s="33"/>
      <c r="AG61" s="70"/>
      <c r="AH61" s="70"/>
      <c r="AI61" s="88"/>
      <c r="AJ61" s="27">
        <v>0</v>
      </c>
      <c r="AK61" s="258">
        <v>0</v>
      </c>
      <c r="AL61" s="22">
        <v>0</v>
      </c>
      <c r="AM61" s="78">
        <v>0</v>
      </c>
      <c r="AN61" s="78">
        <v>0</v>
      </c>
      <c r="AO61" s="78">
        <v>0</v>
      </c>
      <c r="AP61" s="78">
        <v>1</v>
      </c>
      <c r="AQ61" s="27">
        <v>0</v>
      </c>
      <c r="AR61" s="28">
        <v>0</v>
      </c>
    </row>
    <row r="62" ht="39.95" customHeight="1" spans="1:44">
      <c r="A62" s="336">
        <v>51</v>
      </c>
      <c r="B62" s="27"/>
      <c r="C62" s="27"/>
      <c r="D62" s="27"/>
      <c r="E62" s="27">
        <v>3</v>
      </c>
      <c r="F62" s="27"/>
      <c r="G62" s="27"/>
      <c r="H62" s="27"/>
      <c r="I62" s="27"/>
      <c r="J62" s="33"/>
      <c r="K62" s="33"/>
      <c r="L62" s="27" t="s">
        <v>982</v>
      </c>
      <c r="M62" s="43" t="s">
        <v>983</v>
      </c>
      <c r="N62" s="47" t="s">
        <v>247</v>
      </c>
      <c r="O62" s="22"/>
      <c r="P62" s="22" t="s">
        <v>305</v>
      </c>
      <c r="Q62" s="58"/>
      <c r="R62" s="32" t="s">
        <v>73</v>
      </c>
      <c r="S62" s="27" t="s">
        <v>982</v>
      </c>
      <c r="T62" s="32" t="s">
        <v>73</v>
      </c>
      <c r="U62" s="32" t="s">
        <v>306</v>
      </c>
      <c r="V62" s="32" t="s">
        <v>307</v>
      </c>
      <c r="W62" s="29" t="s">
        <v>328</v>
      </c>
      <c r="X62" s="27" t="s">
        <v>309</v>
      </c>
      <c r="Y62" s="53" t="s">
        <v>25</v>
      </c>
      <c r="Z62" s="23" t="s">
        <v>25</v>
      </c>
      <c r="AA62" s="71">
        <f>AA63+AA64*AJ64+AA65*AJ65</f>
        <v>1.2936</v>
      </c>
      <c r="AB62" s="22" t="s">
        <v>25</v>
      </c>
      <c r="AC62" s="33"/>
      <c r="AD62" s="33"/>
      <c r="AE62" s="33"/>
      <c r="AF62" s="33"/>
      <c r="AG62" s="70"/>
      <c r="AH62" s="70"/>
      <c r="AI62" s="88"/>
      <c r="AJ62" s="27">
        <v>1</v>
      </c>
      <c r="AK62" s="258">
        <v>1</v>
      </c>
      <c r="AL62" s="78">
        <v>1</v>
      </c>
      <c r="AM62" s="78">
        <v>1</v>
      </c>
      <c r="AN62" s="78">
        <v>1</v>
      </c>
      <c r="AO62" s="78">
        <v>1</v>
      </c>
      <c r="AP62" s="78">
        <v>1</v>
      </c>
      <c r="AQ62" s="27">
        <v>1</v>
      </c>
      <c r="AR62" s="28">
        <v>1</v>
      </c>
    </row>
    <row r="63" ht="39.95" customHeight="1" spans="1:44">
      <c r="A63" s="336">
        <v>52</v>
      </c>
      <c r="B63" s="27"/>
      <c r="C63" s="27"/>
      <c r="D63" s="27"/>
      <c r="E63" s="29"/>
      <c r="F63" s="27">
        <v>4</v>
      </c>
      <c r="G63" s="27"/>
      <c r="H63" s="27"/>
      <c r="I63" s="27"/>
      <c r="J63" s="33"/>
      <c r="K63" s="33"/>
      <c r="L63" s="42" t="s">
        <v>984</v>
      </c>
      <c r="M63" s="43" t="s">
        <v>985</v>
      </c>
      <c r="N63" s="47" t="s">
        <v>247</v>
      </c>
      <c r="O63" s="29"/>
      <c r="P63" s="22" t="s">
        <v>305</v>
      </c>
      <c r="Q63" s="58"/>
      <c r="R63" s="32" t="s">
        <v>73</v>
      </c>
      <c r="S63" s="42" t="s">
        <v>327</v>
      </c>
      <c r="T63" s="53" t="s">
        <v>25</v>
      </c>
      <c r="U63" s="32" t="s">
        <v>306</v>
      </c>
      <c r="V63" s="32" t="s">
        <v>307</v>
      </c>
      <c r="W63" s="33" t="s">
        <v>347</v>
      </c>
      <c r="X63" s="27" t="s">
        <v>986</v>
      </c>
      <c r="Y63" s="53" t="s">
        <v>987</v>
      </c>
      <c r="Z63" s="23" t="s">
        <v>25</v>
      </c>
      <c r="AA63" s="75">
        <v>1.2224</v>
      </c>
      <c r="AB63" s="22" t="s">
        <v>25</v>
      </c>
      <c r="AC63" s="33"/>
      <c r="AD63" s="33"/>
      <c r="AE63" s="33"/>
      <c r="AF63" s="33"/>
      <c r="AG63" s="70"/>
      <c r="AH63" s="70"/>
      <c r="AI63" s="88"/>
      <c r="AJ63" s="27">
        <v>1</v>
      </c>
      <c r="AK63" s="258">
        <v>1</v>
      </c>
      <c r="AL63" s="78">
        <v>1</v>
      </c>
      <c r="AM63" s="78">
        <v>1</v>
      </c>
      <c r="AN63" s="78">
        <v>1</v>
      </c>
      <c r="AO63" s="78">
        <v>1</v>
      </c>
      <c r="AP63" s="78">
        <v>1</v>
      </c>
      <c r="AQ63" s="27">
        <v>1</v>
      </c>
      <c r="AR63" s="28">
        <v>1</v>
      </c>
    </row>
    <row r="64" ht="39.95" customHeight="1" spans="1:44">
      <c r="A64" s="336">
        <v>53</v>
      </c>
      <c r="B64" s="23"/>
      <c r="C64" s="27"/>
      <c r="D64" s="27"/>
      <c r="E64" s="27"/>
      <c r="F64" s="27">
        <v>4</v>
      </c>
      <c r="G64" s="27"/>
      <c r="H64" s="27"/>
      <c r="I64" s="27"/>
      <c r="J64" s="22"/>
      <c r="K64" s="50"/>
      <c r="L64" s="42" t="s">
        <v>988</v>
      </c>
      <c r="M64" s="43" t="s">
        <v>989</v>
      </c>
      <c r="N64" s="101" t="s">
        <v>418</v>
      </c>
      <c r="O64" s="98"/>
      <c r="P64" s="22" t="s">
        <v>305</v>
      </c>
      <c r="Q64" s="32"/>
      <c r="R64" s="32" t="s">
        <v>73</v>
      </c>
      <c r="S64" s="42" t="s">
        <v>327</v>
      </c>
      <c r="T64" s="53" t="s">
        <v>25</v>
      </c>
      <c r="U64" s="32" t="s">
        <v>306</v>
      </c>
      <c r="V64" s="32" t="s">
        <v>307</v>
      </c>
      <c r="W64" s="29" t="s">
        <v>341</v>
      </c>
      <c r="X64" s="27" t="s">
        <v>990</v>
      </c>
      <c r="Y64" s="53" t="s">
        <v>420</v>
      </c>
      <c r="Z64" s="23" t="s">
        <v>25</v>
      </c>
      <c r="AA64" s="75">
        <v>0.0108</v>
      </c>
      <c r="AB64" s="22" t="s">
        <v>25</v>
      </c>
      <c r="AC64" s="23"/>
      <c r="AD64" s="23"/>
      <c r="AE64" s="23"/>
      <c r="AF64" s="23"/>
      <c r="AG64" s="70"/>
      <c r="AH64" s="70"/>
      <c r="AI64" s="88"/>
      <c r="AJ64" s="27">
        <v>4</v>
      </c>
      <c r="AK64" s="258">
        <v>4</v>
      </c>
      <c r="AL64" s="78">
        <v>4</v>
      </c>
      <c r="AM64" s="78">
        <v>4</v>
      </c>
      <c r="AN64" s="78">
        <v>4</v>
      </c>
      <c r="AO64" s="78">
        <v>4</v>
      </c>
      <c r="AP64" s="78">
        <v>4</v>
      </c>
      <c r="AQ64" s="27">
        <v>4</v>
      </c>
      <c r="AR64" s="28">
        <v>4</v>
      </c>
    </row>
    <row r="65" ht="39.95" customHeight="1" spans="1:44">
      <c r="A65" s="336">
        <v>54</v>
      </c>
      <c r="B65" s="23"/>
      <c r="C65" s="27"/>
      <c r="D65" s="27"/>
      <c r="E65" s="27"/>
      <c r="F65" s="27">
        <v>4</v>
      </c>
      <c r="G65" s="27"/>
      <c r="H65" s="27"/>
      <c r="I65" s="27"/>
      <c r="J65" s="22"/>
      <c r="K65" s="50"/>
      <c r="L65" s="27" t="s">
        <v>991</v>
      </c>
      <c r="M65" s="43" t="s">
        <v>992</v>
      </c>
      <c r="N65" s="101" t="s">
        <v>418</v>
      </c>
      <c r="O65" s="98"/>
      <c r="P65" s="22" t="s">
        <v>305</v>
      </c>
      <c r="Q65" s="32"/>
      <c r="R65" s="32" t="s">
        <v>73</v>
      </c>
      <c r="S65" s="42" t="s">
        <v>327</v>
      </c>
      <c r="T65" s="53" t="s">
        <v>25</v>
      </c>
      <c r="U65" s="32" t="s">
        <v>306</v>
      </c>
      <c r="V65" s="32" t="s">
        <v>307</v>
      </c>
      <c r="W65" s="29" t="s">
        <v>341</v>
      </c>
      <c r="X65" s="27" t="s">
        <v>990</v>
      </c>
      <c r="Y65" s="53" t="s">
        <v>420</v>
      </c>
      <c r="Z65" s="23" t="s">
        <v>25</v>
      </c>
      <c r="AA65" s="75">
        <v>0.014</v>
      </c>
      <c r="AB65" s="22" t="s">
        <v>25</v>
      </c>
      <c r="AC65" s="23"/>
      <c r="AD65" s="23"/>
      <c r="AE65" s="23"/>
      <c r="AF65" s="23"/>
      <c r="AG65" s="70"/>
      <c r="AH65" s="70"/>
      <c r="AI65" s="88"/>
      <c r="AJ65" s="27">
        <v>2</v>
      </c>
      <c r="AK65" s="258">
        <v>2</v>
      </c>
      <c r="AL65" s="78">
        <v>2</v>
      </c>
      <c r="AM65" s="78">
        <v>2</v>
      </c>
      <c r="AN65" s="78">
        <v>2</v>
      </c>
      <c r="AO65" s="78">
        <v>2</v>
      </c>
      <c r="AP65" s="78">
        <v>2</v>
      </c>
      <c r="AQ65" s="27">
        <v>2</v>
      </c>
      <c r="AR65" s="28">
        <v>2</v>
      </c>
    </row>
    <row r="66" ht="39.95" customHeight="1" spans="1:44">
      <c r="A66" s="336">
        <v>55</v>
      </c>
      <c r="B66" s="23"/>
      <c r="C66" s="27"/>
      <c r="D66" s="27"/>
      <c r="E66" s="27">
        <v>3</v>
      </c>
      <c r="F66" s="27"/>
      <c r="G66" s="27"/>
      <c r="H66" s="27"/>
      <c r="I66" s="27"/>
      <c r="J66" s="22"/>
      <c r="K66" s="54"/>
      <c r="L66" s="42" t="s">
        <v>993</v>
      </c>
      <c r="M66" s="43" t="s">
        <v>994</v>
      </c>
      <c r="N66" s="88" t="s">
        <v>247</v>
      </c>
      <c r="O66" s="98"/>
      <c r="P66" s="22" t="s">
        <v>305</v>
      </c>
      <c r="Q66" s="53"/>
      <c r="R66" s="32" t="s">
        <v>73</v>
      </c>
      <c r="S66" s="42" t="s">
        <v>327</v>
      </c>
      <c r="T66" s="53" t="s">
        <v>25</v>
      </c>
      <c r="U66" s="32" t="s">
        <v>306</v>
      </c>
      <c r="V66" s="32" t="s">
        <v>307</v>
      </c>
      <c r="W66" s="29" t="s">
        <v>426</v>
      </c>
      <c r="X66" s="53" t="s">
        <v>25</v>
      </c>
      <c r="Y66" s="53" t="s">
        <v>427</v>
      </c>
      <c r="Z66" s="23" t="s">
        <v>25</v>
      </c>
      <c r="AA66" s="71">
        <v>0.005</v>
      </c>
      <c r="AB66" s="22" t="s">
        <v>25</v>
      </c>
      <c r="AC66" s="22"/>
      <c r="AD66" s="22"/>
      <c r="AE66" s="22"/>
      <c r="AF66" s="22"/>
      <c r="AG66" s="70"/>
      <c r="AH66" s="70"/>
      <c r="AI66" s="88"/>
      <c r="AJ66" s="27">
        <v>1</v>
      </c>
      <c r="AK66" s="258">
        <v>1</v>
      </c>
      <c r="AL66" s="78">
        <v>1</v>
      </c>
      <c r="AM66" s="78">
        <v>1</v>
      </c>
      <c r="AN66" s="78">
        <v>1</v>
      </c>
      <c r="AO66" s="78">
        <v>1</v>
      </c>
      <c r="AP66" s="78">
        <v>1</v>
      </c>
      <c r="AQ66" s="27">
        <v>1</v>
      </c>
      <c r="AR66" s="28">
        <v>1</v>
      </c>
    </row>
    <row r="67" ht="39.95" customHeight="1" spans="1:44">
      <c r="A67" s="336">
        <v>56</v>
      </c>
      <c r="B67" s="27"/>
      <c r="C67" s="27"/>
      <c r="D67" s="27"/>
      <c r="E67" s="29">
        <v>3</v>
      </c>
      <c r="F67" s="27"/>
      <c r="G67" s="27"/>
      <c r="H67" s="27"/>
      <c r="I67" s="27"/>
      <c r="J67" s="22"/>
      <c r="K67" s="22"/>
      <c r="L67" s="53" t="s">
        <v>442</v>
      </c>
      <c r="M67" s="43" t="s">
        <v>443</v>
      </c>
      <c r="N67" s="47" t="s">
        <v>444</v>
      </c>
      <c r="O67" s="22"/>
      <c r="P67" s="22" t="s">
        <v>305</v>
      </c>
      <c r="Q67" s="53" t="s">
        <v>25</v>
      </c>
      <c r="R67" s="32" t="s">
        <v>73</v>
      </c>
      <c r="S67" s="42" t="s">
        <v>327</v>
      </c>
      <c r="T67" s="53" t="s">
        <v>25</v>
      </c>
      <c r="U67" s="32" t="s">
        <v>307</v>
      </c>
      <c r="V67" s="32" t="s">
        <v>306</v>
      </c>
      <c r="W67" s="53" t="s">
        <v>25</v>
      </c>
      <c r="X67" s="53" t="s">
        <v>25</v>
      </c>
      <c r="Y67" s="53" t="s">
        <v>25</v>
      </c>
      <c r="Z67" s="53" t="s">
        <v>25</v>
      </c>
      <c r="AA67" s="71">
        <v>0.001</v>
      </c>
      <c r="AB67" s="22" t="s">
        <v>25</v>
      </c>
      <c r="AC67" s="58"/>
      <c r="AD67" s="58"/>
      <c r="AE67" s="58"/>
      <c r="AF67" s="58"/>
      <c r="AG67" s="70"/>
      <c r="AH67" s="70"/>
      <c r="AI67" s="88"/>
      <c r="AJ67" s="27">
        <v>24</v>
      </c>
      <c r="AK67" s="258">
        <v>24</v>
      </c>
      <c r="AL67" s="78">
        <v>24</v>
      </c>
      <c r="AM67" s="78">
        <v>24</v>
      </c>
      <c r="AN67" s="78">
        <v>24</v>
      </c>
      <c r="AO67" s="78">
        <v>24</v>
      </c>
      <c r="AP67" s="78">
        <v>24</v>
      </c>
      <c r="AQ67" s="27">
        <v>24</v>
      </c>
      <c r="AR67" s="28">
        <v>24</v>
      </c>
    </row>
    <row r="68" ht="39.95" customHeight="1" spans="1:44">
      <c r="A68" s="336">
        <v>57</v>
      </c>
      <c r="B68" s="27"/>
      <c r="C68" s="27"/>
      <c r="D68" s="27">
        <v>2</v>
      </c>
      <c r="E68" s="29"/>
      <c r="F68" s="27"/>
      <c r="G68" s="27"/>
      <c r="H68" s="27"/>
      <c r="I68" s="27"/>
      <c r="J68" s="22"/>
      <c r="K68" s="22"/>
      <c r="L68" s="53" t="s">
        <v>995</v>
      </c>
      <c r="M68" s="43" t="s">
        <v>996</v>
      </c>
      <c r="N68" s="88" t="s">
        <v>247</v>
      </c>
      <c r="O68" s="22"/>
      <c r="P68" s="22" t="s">
        <v>305</v>
      </c>
      <c r="Q68" s="53"/>
      <c r="R68" s="32" t="s">
        <v>73</v>
      </c>
      <c r="S68" s="53" t="s">
        <v>995</v>
      </c>
      <c r="T68" s="22" t="s">
        <v>73</v>
      </c>
      <c r="U68" s="32" t="s">
        <v>306</v>
      </c>
      <c r="V68" s="32" t="s">
        <v>307</v>
      </c>
      <c r="W68" s="53" t="s">
        <v>672</v>
      </c>
      <c r="X68" s="53" t="s">
        <v>997</v>
      </c>
      <c r="Y68" s="53" t="s">
        <v>25</v>
      </c>
      <c r="Z68" s="53" t="s">
        <v>25</v>
      </c>
      <c r="AA68" s="71">
        <v>0.0521</v>
      </c>
      <c r="AB68" s="22" t="s">
        <v>25</v>
      </c>
      <c r="AC68" s="58"/>
      <c r="AD68" s="58"/>
      <c r="AE68" s="58"/>
      <c r="AF68" s="58"/>
      <c r="AG68" s="70"/>
      <c r="AH68" s="70"/>
      <c r="AI68" s="88"/>
      <c r="AJ68" s="27">
        <v>1</v>
      </c>
      <c r="AK68" s="258">
        <v>1</v>
      </c>
      <c r="AL68" s="78">
        <v>1</v>
      </c>
      <c r="AM68" s="78">
        <v>1</v>
      </c>
      <c r="AN68" s="78">
        <v>1</v>
      </c>
      <c r="AO68" s="78">
        <v>1</v>
      </c>
      <c r="AP68" s="78">
        <v>1</v>
      </c>
      <c r="AQ68" s="27">
        <v>1</v>
      </c>
      <c r="AR68" s="28">
        <v>1</v>
      </c>
    </row>
    <row r="69" ht="39.95" customHeight="1" spans="1:44">
      <c r="A69" s="336">
        <v>58</v>
      </c>
      <c r="B69" s="27"/>
      <c r="C69" s="27"/>
      <c r="D69" s="27">
        <v>2</v>
      </c>
      <c r="E69" s="29"/>
      <c r="F69" s="27"/>
      <c r="G69" s="27"/>
      <c r="H69" s="27"/>
      <c r="I69" s="27"/>
      <c r="J69" s="22"/>
      <c r="K69" s="22"/>
      <c r="L69" s="53" t="s">
        <v>85</v>
      </c>
      <c r="M69" s="43" t="s">
        <v>86</v>
      </c>
      <c r="N69" s="99" t="s">
        <v>676</v>
      </c>
      <c r="O69" s="98" t="s">
        <v>106</v>
      </c>
      <c r="P69" s="23" t="s">
        <v>305</v>
      </c>
      <c r="Q69" s="32"/>
      <c r="R69" s="32" t="s">
        <v>73</v>
      </c>
      <c r="S69" s="53" t="s">
        <v>327</v>
      </c>
      <c r="T69" s="32" t="s">
        <v>25</v>
      </c>
      <c r="U69" s="32" t="s">
        <v>307</v>
      </c>
      <c r="V69" s="32" t="s">
        <v>306</v>
      </c>
      <c r="W69" s="29" t="s">
        <v>444</v>
      </c>
      <c r="X69" s="27" t="s">
        <v>677</v>
      </c>
      <c r="Y69" s="27" t="s">
        <v>25</v>
      </c>
      <c r="Z69" s="53" t="s">
        <v>25</v>
      </c>
      <c r="AA69" s="71">
        <v>0.0023</v>
      </c>
      <c r="AB69" s="22" t="s">
        <v>643</v>
      </c>
      <c r="AC69" s="58"/>
      <c r="AD69" s="58"/>
      <c r="AE69" s="58"/>
      <c r="AF69" s="58"/>
      <c r="AG69" s="70"/>
      <c r="AH69" s="70"/>
      <c r="AI69" s="84"/>
      <c r="AJ69" s="27">
        <v>2</v>
      </c>
      <c r="AK69" s="258">
        <v>2</v>
      </c>
      <c r="AL69" s="78">
        <v>2</v>
      </c>
      <c r="AM69" s="78">
        <v>2</v>
      </c>
      <c r="AN69" s="78">
        <v>2</v>
      </c>
      <c r="AO69" s="78">
        <v>2</v>
      </c>
      <c r="AP69" s="78">
        <v>2</v>
      </c>
      <c r="AQ69" s="27">
        <v>2</v>
      </c>
      <c r="AR69" s="28">
        <v>2</v>
      </c>
    </row>
    <row r="70" ht="39.95" customHeight="1" spans="1:44">
      <c r="A70" s="336">
        <v>59</v>
      </c>
      <c r="B70" s="27"/>
      <c r="C70" s="27"/>
      <c r="D70" s="27">
        <v>2</v>
      </c>
      <c r="E70" s="29"/>
      <c r="F70" s="27"/>
      <c r="G70" s="27"/>
      <c r="H70" s="27"/>
      <c r="I70" s="27"/>
      <c r="J70" s="33"/>
      <c r="K70" s="33"/>
      <c r="L70" s="27" t="s">
        <v>998</v>
      </c>
      <c r="M70" s="43" t="s">
        <v>999</v>
      </c>
      <c r="N70" s="47" t="s">
        <v>1000</v>
      </c>
      <c r="O70" s="22"/>
      <c r="P70" s="22" t="s">
        <v>305</v>
      </c>
      <c r="Q70" s="33"/>
      <c r="R70" s="32" t="s">
        <v>73</v>
      </c>
      <c r="S70" s="42" t="s">
        <v>327</v>
      </c>
      <c r="T70" s="53" t="s">
        <v>25</v>
      </c>
      <c r="U70" s="32" t="s">
        <v>307</v>
      </c>
      <c r="V70" s="32" t="s">
        <v>306</v>
      </c>
      <c r="W70" s="29" t="s">
        <v>370</v>
      </c>
      <c r="X70" s="27" t="s">
        <v>1001</v>
      </c>
      <c r="Y70" s="27" t="s">
        <v>25</v>
      </c>
      <c r="Z70" s="58" t="s">
        <v>1002</v>
      </c>
      <c r="AA70" s="71">
        <v>0.002</v>
      </c>
      <c r="AB70" s="22" t="s">
        <v>25</v>
      </c>
      <c r="AC70" s="33"/>
      <c r="AD70" s="33"/>
      <c r="AE70" s="33"/>
      <c r="AF70" s="33"/>
      <c r="AG70" s="70"/>
      <c r="AH70" s="70"/>
      <c r="AI70" s="88"/>
      <c r="AJ70" s="27">
        <v>1</v>
      </c>
      <c r="AK70" s="258">
        <v>1</v>
      </c>
      <c r="AL70" s="78">
        <v>1</v>
      </c>
      <c r="AM70" s="78">
        <v>1</v>
      </c>
      <c r="AN70" s="78">
        <v>1</v>
      </c>
      <c r="AO70" s="78">
        <v>1</v>
      </c>
      <c r="AP70" s="78">
        <v>1</v>
      </c>
      <c r="AQ70" s="27">
        <v>1</v>
      </c>
      <c r="AR70" s="28">
        <v>1</v>
      </c>
    </row>
    <row r="71" s="10" customFormat="1" ht="39.95" customHeight="1" spans="1:44">
      <c r="A71" s="336">
        <v>60</v>
      </c>
      <c r="B71" s="27"/>
      <c r="C71" s="27">
        <v>1</v>
      </c>
      <c r="D71" s="27"/>
      <c r="E71" s="27"/>
      <c r="F71" s="27"/>
      <c r="G71" s="27"/>
      <c r="H71" s="27"/>
      <c r="I71" s="27"/>
      <c r="J71" s="33"/>
      <c r="K71" s="33"/>
      <c r="L71" s="27" t="s">
        <v>1003</v>
      </c>
      <c r="M71" s="43" t="s">
        <v>1004</v>
      </c>
      <c r="N71" s="339" t="s">
        <v>336</v>
      </c>
      <c r="O71" s="22"/>
      <c r="P71" s="22" t="s">
        <v>305</v>
      </c>
      <c r="Q71" s="32"/>
      <c r="R71" s="32" t="s">
        <v>73</v>
      </c>
      <c r="S71" s="27" t="s">
        <v>1005</v>
      </c>
      <c r="T71" s="53" t="s">
        <v>73</v>
      </c>
      <c r="U71" s="32" t="s">
        <v>306</v>
      </c>
      <c r="V71" s="32" t="s">
        <v>307</v>
      </c>
      <c r="W71" s="29" t="s">
        <v>328</v>
      </c>
      <c r="X71" s="27" t="s">
        <v>309</v>
      </c>
      <c r="Y71" s="53" t="s">
        <v>25</v>
      </c>
      <c r="Z71" s="23" t="s">
        <v>25</v>
      </c>
      <c r="AA71" s="71">
        <f>AA78+AA90+AA91+AA96+AA103*AJ103+AA104+AA109*AJ109+AA110+AA111*AJ111+AA112</f>
        <v>5.0565</v>
      </c>
      <c r="AB71" s="22" t="s">
        <v>25</v>
      </c>
      <c r="AC71" s="33"/>
      <c r="AD71" s="33"/>
      <c r="AE71" s="33"/>
      <c r="AF71" s="33"/>
      <c r="AG71" s="70"/>
      <c r="AH71" s="70"/>
      <c r="AI71" s="88"/>
      <c r="AJ71" s="27">
        <v>0</v>
      </c>
      <c r="AK71" s="25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0</v>
      </c>
      <c r="AQ71" s="27">
        <v>1</v>
      </c>
      <c r="AR71" s="28">
        <v>1</v>
      </c>
    </row>
    <row r="72" ht="39.95" customHeight="1" spans="1:44">
      <c r="A72" s="336">
        <v>61</v>
      </c>
      <c r="B72" s="27"/>
      <c r="C72" s="27">
        <v>1</v>
      </c>
      <c r="D72" s="27"/>
      <c r="E72" s="27"/>
      <c r="F72" s="27"/>
      <c r="G72" s="27"/>
      <c r="H72" s="27"/>
      <c r="I72" s="27"/>
      <c r="J72" s="33"/>
      <c r="K72" s="33"/>
      <c r="L72" s="27" t="s">
        <v>1005</v>
      </c>
      <c r="M72" s="43" t="s">
        <v>1004</v>
      </c>
      <c r="N72" s="47" t="s">
        <v>326</v>
      </c>
      <c r="O72" s="22"/>
      <c r="P72" s="22" t="s">
        <v>305</v>
      </c>
      <c r="Q72" s="32"/>
      <c r="R72" s="32" t="s">
        <v>73</v>
      </c>
      <c r="S72" s="27" t="s">
        <v>1005</v>
      </c>
      <c r="T72" s="53" t="s">
        <v>73</v>
      </c>
      <c r="U72" s="32" t="s">
        <v>306</v>
      </c>
      <c r="V72" s="32" t="s">
        <v>307</v>
      </c>
      <c r="W72" s="29" t="s">
        <v>328</v>
      </c>
      <c r="X72" s="27" t="s">
        <v>309</v>
      </c>
      <c r="Y72" s="53" t="s">
        <v>25</v>
      </c>
      <c r="Z72" s="23" t="s">
        <v>25</v>
      </c>
      <c r="AA72" s="71">
        <f>AA79+AA91+AA92+AA97+AA104*AJ104+AA105+AA110*AJ110+AA111+AA112*AJ112+AA113</f>
        <v>4.6288</v>
      </c>
      <c r="AB72" s="22" t="s">
        <v>25</v>
      </c>
      <c r="AC72" s="33"/>
      <c r="AD72" s="33"/>
      <c r="AE72" s="33"/>
      <c r="AF72" s="33"/>
      <c r="AG72" s="70"/>
      <c r="AH72" s="70"/>
      <c r="AI72" s="88"/>
      <c r="AJ72" s="27">
        <v>1</v>
      </c>
      <c r="AK72" s="258">
        <v>0</v>
      </c>
      <c r="AL72" s="78">
        <v>0</v>
      </c>
      <c r="AM72" s="78">
        <v>0</v>
      </c>
      <c r="AN72" s="78">
        <v>0</v>
      </c>
      <c r="AO72" s="78">
        <v>0</v>
      </c>
      <c r="AP72" s="78">
        <v>0</v>
      </c>
      <c r="AQ72" s="27">
        <v>0</v>
      </c>
      <c r="AR72" s="28">
        <v>0</v>
      </c>
    </row>
    <row r="73" ht="39.95" customHeight="1" spans="1:44">
      <c r="A73" s="336">
        <v>62</v>
      </c>
      <c r="B73" s="27"/>
      <c r="C73" s="27">
        <v>1</v>
      </c>
      <c r="D73" s="27"/>
      <c r="E73" s="27"/>
      <c r="F73" s="27"/>
      <c r="G73" s="27"/>
      <c r="H73" s="27"/>
      <c r="I73" s="27"/>
      <c r="J73" s="22"/>
      <c r="K73" s="22"/>
      <c r="L73" s="42" t="s">
        <v>1006</v>
      </c>
      <c r="M73" s="43" t="s">
        <v>896</v>
      </c>
      <c r="N73" s="101" t="s">
        <v>331</v>
      </c>
      <c r="O73" s="22"/>
      <c r="P73" s="22" t="s">
        <v>305</v>
      </c>
      <c r="Q73" s="32"/>
      <c r="R73" s="32" t="s">
        <v>73</v>
      </c>
      <c r="S73" s="42" t="s">
        <v>1006</v>
      </c>
      <c r="T73" s="53" t="s">
        <v>73</v>
      </c>
      <c r="U73" s="32" t="s">
        <v>306</v>
      </c>
      <c r="V73" s="32" t="s">
        <v>307</v>
      </c>
      <c r="W73" s="29" t="s">
        <v>328</v>
      </c>
      <c r="X73" s="27" t="s">
        <v>309</v>
      </c>
      <c r="Y73" s="53" t="s">
        <v>25</v>
      </c>
      <c r="Z73" s="23" t="s">
        <v>25</v>
      </c>
      <c r="AA73" s="71">
        <f t="shared" ref="AA73:AA78" si="3">AA72</f>
        <v>4.6288</v>
      </c>
      <c r="AB73" s="22" t="s">
        <v>25</v>
      </c>
      <c r="AC73" s="58"/>
      <c r="AD73" s="58"/>
      <c r="AE73" s="58"/>
      <c r="AF73" s="58"/>
      <c r="AG73" s="70"/>
      <c r="AH73" s="70"/>
      <c r="AI73" s="88"/>
      <c r="AJ73" s="27">
        <v>0</v>
      </c>
      <c r="AK73" s="258">
        <v>1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27">
        <v>0</v>
      </c>
      <c r="AR73" s="28">
        <v>0</v>
      </c>
    </row>
    <row r="74" ht="39.95" customHeight="1" spans="1:44">
      <c r="A74" s="336">
        <v>63</v>
      </c>
      <c r="B74" s="27"/>
      <c r="C74" s="27">
        <v>1</v>
      </c>
      <c r="D74" s="27"/>
      <c r="E74" s="27"/>
      <c r="F74" s="27"/>
      <c r="G74" s="27"/>
      <c r="H74" s="27"/>
      <c r="I74" s="27"/>
      <c r="J74" s="22"/>
      <c r="K74" s="22"/>
      <c r="L74" s="42" t="s">
        <v>1007</v>
      </c>
      <c r="M74" s="43" t="s">
        <v>898</v>
      </c>
      <c r="N74" s="101" t="s">
        <v>943</v>
      </c>
      <c r="O74" s="22"/>
      <c r="P74" s="22" t="s">
        <v>305</v>
      </c>
      <c r="Q74" s="32"/>
      <c r="R74" s="32" t="s">
        <v>73</v>
      </c>
      <c r="S74" s="42" t="s">
        <v>1006</v>
      </c>
      <c r="T74" s="53" t="s">
        <v>73</v>
      </c>
      <c r="U74" s="32" t="s">
        <v>306</v>
      </c>
      <c r="V74" s="32" t="s">
        <v>307</v>
      </c>
      <c r="W74" s="29" t="s">
        <v>328</v>
      </c>
      <c r="X74" s="27" t="s">
        <v>309</v>
      </c>
      <c r="Y74" s="53" t="s">
        <v>25</v>
      </c>
      <c r="Z74" s="23" t="s">
        <v>25</v>
      </c>
      <c r="AA74" s="71">
        <f t="shared" si="3"/>
        <v>4.6288</v>
      </c>
      <c r="AB74" s="22" t="s">
        <v>25</v>
      </c>
      <c r="AC74" s="58"/>
      <c r="AD74" s="58"/>
      <c r="AE74" s="58"/>
      <c r="AF74" s="58"/>
      <c r="AG74" s="70"/>
      <c r="AH74" s="70"/>
      <c r="AI74" s="88"/>
      <c r="AJ74" s="27">
        <v>0</v>
      </c>
      <c r="AK74" s="258">
        <v>0</v>
      </c>
      <c r="AL74" s="22">
        <v>1</v>
      </c>
      <c r="AM74" s="78">
        <v>0</v>
      </c>
      <c r="AN74" s="78">
        <v>0</v>
      </c>
      <c r="AO74" s="78">
        <v>0</v>
      </c>
      <c r="AP74" s="78">
        <v>0</v>
      </c>
      <c r="AQ74" s="27">
        <v>0</v>
      </c>
      <c r="AR74" s="28">
        <v>0</v>
      </c>
    </row>
    <row r="75" ht="66" spans="1:44">
      <c r="A75" s="336">
        <v>64</v>
      </c>
      <c r="B75" s="27"/>
      <c r="C75" s="27">
        <v>1</v>
      </c>
      <c r="D75" s="27"/>
      <c r="E75" s="27"/>
      <c r="F75" s="27"/>
      <c r="G75" s="27"/>
      <c r="H75" s="27"/>
      <c r="I75" s="27"/>
      <c r="J75" s="22"/>
      <c r="K75" s="22"/>
      <c r="L75" s="42" t="s">
        <v>895</v>
      </c>
      <c r="M75" s="43" t="s">
        <v>896</v>
      </c>
      <c r="N75" s="44" t="s">
        <v>388</v>
      </c>
      <c r="O75" s="22"/>
      <c r="P75" s="22" t="s">
        <v>305</v>
      </c>
      <c r="Q75" s="32"/>
      <c r="R75" s="32" t="s">
        <v>73</v>
      </c>
      <c r="S75" s="42" t="s">
        <v>1006</v>
      </c>
      <c r="T75" s="53" t="s">
        <v>73</v>
      </c>
      <c r="U75" s="32" t="s">
        <v>306</v>
      </c>
      <c r="V75" s="32" t="s">
        <v>307</v>
      </c>
      <c r="W75" s="29" t="s">
        <v>328</v>
      </c>
      <c r="X75" s="27" t="s">
        <v>309</v>
      </c>
      <c r="Y75" s="53" t="s">
        <v>25</v>
      </c>
      <c r="Z75" s="23" t="s">
        <v>25</v>
      </c>
      <c r="AA75" s="71">
        <f t="shared" si="3"/>
        <v>4.6288</v>
      </c>
      <c r="AB75" s="22" t="s">
        <v>25</v>
      </c>
      <c r="AC75" s="58"/>
      <c r="AD75" s="58"/>
      <c r="AE75" s="58"/>
      <c r="AF75" s="58"/>
      <c r="AG75" s="70"/>
      <c r="AH75" s="70"/>
      <c r="AI75" s="88"/>
      <c r="AJ75" s="27">
        <v>0</v>
      </c>
      <c r="AK75" s="258">
        <v>0</v>
      </c>
      <c r="AL75" s="78">
        <v>0</v>
      </c>
      <c r="AM75" s="78">
        <v>1</v>
      </c>
      <c r="AN75" s="78">
        <v>0</v>
      </c>
      <c r="AO75" s="78">
        <v>0</v>
      </c>
      <c r="AP75" s="78">
        <v>0</v>
      </c>
      <c r="AQ75" s="27">
        <v>0</v>
      </c>
      <c r="AR75" s="28">
        <v>0</v>
      </c>
    </row>
    <row r="76" ht="82.5" spans="1:44">
      <c r="A76" s="336">
        <v>65</v>
      </c>
      <c r="B76" s="27"/>
      <c r="C76" s="27">
        <v>1</v>
      </c>
      <c r="D76" s="27"/>
      <c r="E76" s="27"/>
      <c r="F76" s="27"/>
      <c r="G76" s="27"/>
      <c r="H76" s="27"/>
      <c r="I76" s="27"/>
      <c r="J76" s="22"/>
      <c r="K76" s="22"/>
      <c r="L76" s="42" t="s">
        <v>897</v>
      </c>
      <c r="M76" s="43" t="s">
        <v>898</v>
      </c>
      <c r="N76" s="44" t="s">
        <v>929</v>
      </c>
      <c r="O76" s="22"/>
      <c r="P76" s="22" t="s">
        <v>305</v>
      </c>
      <c r="Q76" s="32"/>
      <c r="R76" s="32" t="s">
        <v>73</v>
      </c>
      <c r="S76" s="42" t="s">
        <v>1006</v>
      </c>
      <c r="T76" s="53" t="s">
        <v>73</v>
      </c>
      <c r="U76" s="32" t="s">
        <v>306</v>
      </c>
      <c r="V76" s="32" t="s">
        <v>307</v>
      </c>
      <c r="W76" s="29" t="s">
        <v>328</v>
      </c>
      <c r="X76" s="27" t="s">
        <v>309</v>
      </c>
      <c r="Y76" s="53" t="s">
        <v>25</v>
      </c>
      <c r="Z76" s="23" t="s">
        <v>25</v>
      </c>
      <c r="AA76" s="71">
        <f t="shared" si="3"/>
        <v>4.6288</v>
      </c>
      <c r="AB76" s="22" t="s">
        <v>25</v>
      </c>
      <c r="AC76" s="58"/>
      <c r="AD76" s="58"/>
      <c r="AE76" s="58"/>
      <c r="AF76" s="58"/>
      <c r="AG76" s="70"/>
      <c r="AH76" s="70"/>
      <c r="AI76" s="88"/>
      <c r="AJ76" s="27">
        <v>0</v>
      </c>
      <c r="AK76" s="258">
        <v>0</v>
      </c>
      <c r="AL76" s="22">
        <v>0</v>
      </c>
      <c r="AM76" s="78">
        <v>0</v>
      </c>
      <c r="AN76" s="78">
        <v>1</v>
      </c>
      <c r="AO76" s="78">
        <v>0</v>
      </c>
      <c r="AP76" s="78">
        <v>0</v>
      </c>
      <c r="AQ76" s="27">
        <v>0</v>
      </c>
      <c r="AR76" s="28">
        <v>0</v>
      </c>
    </row>
    <row r="77" ht="66" spans="1:44">
      <c r="A77" s="336">
        <v>66</v>
      </c>
      <c r="B77" s="27"/>
      <c r="C77" s="27">
        <v>1</v>
      </c>
      <c r="D77" s="27"/>
      <c r="E77" s="27"/>
      <c r="F77" s="27"/>
      <c r="G77" s="27"/>
      <c r="H77" s="27"/>
      <c r="I77" s="27"/>
      <c r="J77" s="22"/>
      <c r="K77" s="22"/>
      <c r="L77" s="42" t="s">
        <v>899</v>
      </c>
      <c r="M77" s="43" t="s">
        <v>896</v>
      </c>
      <c r="N77" s="44" t="s">
        <v>701</v>
      </c>
      <c r="O77" s="22"/>
      <c r="P77" s="22" t="s">
        <v>305</v>
      </c>
      <c r="Q77" s="32"/>
      <c r="R77" s="32" t="s">
        <v>73</v>
      </c>
      <c r="S77" s="42" t="s">
        <v>1006</v>
      </c>
      <c r="T77" s="53" t="s">
        <v>73</v>
      </c>
      <c r="U77" s="32" t="s">
        <v>306</v>
      </c>
      <c r="V77" s="32" t="s">
        <v>307</v>
      </c>
      <c r="W77" s="29" t="s">
        <v>328</v>
      </c>
      <c r="X77" s="27" t="s">
        <v>309</v>
      </c>
      <c r="Y77" s="53" t="s">
        <v>25</v>
      </c>
      <c r="Z77" s="23" t="s">
        <v>25</v>
      </c>
      <c r="AA77" s="71">
        <f t="shared" si="3"/>
        <v>4.6288</v>
      </c>
      <c r="AB77" s="22" t="s">
        <v>25</v>
      </c>
      <c r="AC77" s="58"/>
      <c r="AD77" s="58"/>
      <c r="AE77" s="58"/>
      <c r="AF77" s="58"/>
      <c r="AG77" s="70"/>
      <c r="AH77" s="70"/>
      <c r="AI77" s="88"/>
      <c r="AJ77" s="27">
        <v>0</v>
      </c>
      <c r="AK77" s="258">
        <v>0</v>
      </c>
      <c r="AL77" s="78">
        <v>0</v>
      </c>
      <c r="AM77" s="78">
        <v>0</v>
      </c>
      <c r="AN77" s="78">
        <v>0</v>
      </c>
      <c r="AO77" s="78">
        <v>1</v>
      </c>
      <c r="AP77" s="78">
        <v>0</v>
      </c>
      <c r="AQ77" s="27">
        <v>0</v>
      </c>
      <c r="AR77" s="28">
        <v>0</v>
      </c>
    </row>
    <row r="78" ht="82.5" spans="1:44">
      <c r="A78" s="336">
        <v>67</v>
      </c>
      <c r="B78" s="27"/>
      <c r="C78" s="27">
        <v>1</v>
      </c>
      <c r="D78" s="27"/>
      <c r="E78" s="27"/>
      <c r="F78" s="27"/>
      <c r="G78" s="27"/>
      <c r="H78" s="27"/>
      <c r="I78" s="27"/>
      <c r="J78" s="22"/>
      <c r="K78" s="22"/>
      <c r="L78" s="42" t="s">
        <v>900</v>
      </c>
      <c r="M78" s="43" t="s">
        <v>898</v>
      </c>
      <c r="N78" s="44" t="s">
        <v>702</v>
      </c>
      <c r="O78" s="22"/>
      <c r="P78" s="22" t="s">
        <v>305</v>
      </c>
      <c r="Q78" s="32"/>
      <c r="R78" s="32" t="s">
        <v>73</v>
      </c>
      <c r="S78" s="42" t="s">
        <v>1006</v>
      </c>
      <c r="T78" s="53" t="s">
        <v>73</v>
      </c>
      <c r="U78" s="32" t="s">
        <v>306</v>
      </c>
      <c r="V78" s="32" t="s">
        <v>307</v>
      </c>
      <c r="W78" s="29" t="s">
        <v>328</v>
      </c>
      <c r="X78" s="27" t="s">
        <v>309</v>
      </c>
      <c r="Y78" s="53" t="s">
        <v>25</v>
      </c>
      <c r="Z78" s="23" t="s">
        <v>25</v>
      </c>
      <c r="AA78" s="71">
        <f t="shared" si="3"/>
        <v>4.6288</v>
      </c>
      <c r="AB78" s="22" t="s">
        <v>25</v>
      </c>
      <c r="AC78" s="58"/>
      <c r="AD78" s="58"/>
      <c r="AE78" s="58"/>
      <c r="AF78" s="58"/>
      <c r="AG78" s="70"/>
      <c r="AH78" s="70"/>
      <c r="AI78" s="88"/>
      <c r="AJ78" s="27">
        <v>0</v>
      </c>
      <c r="AK78" s="258">
        <v>0</v>
      </c>
      <c r="AL78" s="22">
        <v>0</v>
      </c>
      <c r="AM78" s="78">
        <v>0</v>
      </c>
      <c r="AN78" s="78">
        <v>0</v>
      </c>
      <c r="AO78" s="78">
        <v>0</v>
      </c>
      <c r="AP78" s="78">
        <v>1</v>
      </c>
      <c r="AQ78" s="27">
        <v>0</v>
      </c>
      <c r="AR78" s="28">
        <v>0</v>
      </c>
    </row>
    <row r="79" s="3" customFormat="1" ht="39.95" customHeight="1" spans="1:44">
      <c r="A79" s="336">
        <v>68</v>
      </c>
      <c r="B79" s="27"/>
      <c r="C79" s="27"/>
      <c r="D79" s="27">
        <v>2</v>
      </c>
      <c r="E79" s="27"/>
      <c r="F79" s="27"/>
      <c r="G79" s="27"/>
      <c r="H79" s="27"/>
      <c r="I79" s="27"/>
      <c r="J79" s="22"/>
      <c r="K79" s="22"/>
      <c r="L79" s="42" t="s">
        <v>1008</v>
      </c>
      <c r="M79" s="43" t="s">
        <v>1009</v>
      </c>
      <c r="N79" s="101" t="s">
        <v>247</v>
      </c>
      <c r="O79" s="22"/>
      <c r="P79" s="22" t="s">
        <v>305</v>
      </c>
      <c r="Q79" s="32"/>
      <c r="R79" s="32" t="s">
        <v>73</v>
      </c>
      <c r="S79" s="42" t="s">
        <v>1008</v>
      </c>
      <c r="T79" s="53" t="s">
        <v>73</v>
      </c>
      <c r="U79" s="32" t="s">
        <v>306</v>
      </c>
      <c r="V79" s="32" t="s">
        <v>307</v>
      </c>
      <c r="W79" s="29" t="s">
        <v>328</v>
      </c>
      <c r="X79" s="27" t="s">
        <v>309</v>
      </c>
      <c r="Y79" s="53" t="s">
        <v>25</v>
      </c>
      <c r="Z79" s="23" t="s">
        <v>25</v>
      </c>
      <c r="AA79" s="71">
        <f>AA80+AA83+AA86+AA87+AA88+AA89+AA90*AJ90</f>
        <v>2.743</v>
      </c>
      <c r="AB79" s="22" t="s">
        <v>25</v>
      </c>
      <c r="AC79" s="58"/>
      <c r="AD79" s="58"/>
      <c r="AE79" s="58"/>
      <c r="AF79" s="58"/>
      <c r="AG79" s="70"/>
      <c r="AH79" s="70"/>
      <c r="AI79" s="88"/>
      <c r="AJ79" s="27">
        <v>1</v>
      </c>
      <c r="AK79" s="258">
        <v>1</v>
      </c>
      <c r="AL79" s="78">
        <v>1</v>
      </c>
      <c r="AM79" s="78">
        <v>1</v>
      </c>
      <c r="AN79" s="78">
        <v>1</v>
      </c>
      <c r="AO79" s="78">
        <v>1</v>
      </c>
      <c r="AP79" s="78">
        <v>1</v>
      </c>
      <c r="AQ79" s="27">
        <v>1</v>
      </c>
      <c r="AR79" s="28">
        <v>1</v>
      </c>
    </row>
    <row r="80" s="3" customFormat="1" ht="39.95" customHeight="1" spans="1:44">
      <c r="A80" s="336">
        <v>69</v>
      </c>
      <c r="B80" s="27"/>
      <c r="C80" s="27"/>
      <c r="D80" s="27"/>
      <c r="E80" s="27">
        <v>3</v>
      </c>
      <c r="F80" s="27"/>
      <c r="G80" s="27"/>
      <c r="H80" s="27"/>
      <c r="I80" s="27"/>
      <c r="J80" s="22"/>
      <c r="K80" s="22"/>
      <c r="L80" s="42" t="s">
        <v>1010</v>
      </c>
      <c r="M80" s="43" t="s">
        <v>1011</v>
      </c>
      <c r="N80" s="101" t="s">
        <v>247</v>
      </c>
      <c r="O80" s="22"/>
      <c r="P80" s="22" t="s">
        <v>305</v>
      </c>
      <c r="Q80" s="32"/>
      <c r="R80" s="32" t="s">
        <v>73</v>
      </c>
      <c r="S80" s="42" t="s">
        <v>1010</v>
      </c>
      <c r="T80" s="53" t="s">
        <v>73</v>
      </c>
      <c r="U80" s="32" t="s">
        <v>306</v>
      </c>
      <c r="V80" s="32" t="s">
        <v>307</v>
      </c>
      <c r="W80" s="29" t="s">
        <v>328</v>
      </c>
      <c r="X80" s="27" t="s">
        <v>309</v>
      </c>
      <c r="Y80" s="53" t="s">
        <v>25</v>
      </c>
      <c r="Z80" s="23" t="s">
        <v>25</v>
      </c>
      <c r="AA80" s="71">
        <f>AA81+AA82</f>
        <v>0.5263</v>
      </c>
      <c r="AB80" s="22" t="s">
        <v>25</v>
      </c>
      <c r="AC80" s="58"/>
      <c r="AD80" s="58"/>
      <c r="AE80" s="58"/>
      <c r="AF80" s="58"/>
      <c r="AG80" s="70"/>
      <c r="AH80" s="70"/>
      <c r="AI80" s="88"/>
      <c r="AJ80" s="27">
        <v>1</v>
      </c>
      <c r="AK80" s="258">
        <v>1</v>
      </c>
      <c r="AL80" s="78">
        <v>1</v>
      </c>
      <c r="AM80" s="78">
        <v>1</v>
      </c>
      <c r="AN80" s="78">
        <v>1</v>
      </c>
      <c r="AO80" s="78">
        <v>1</v>
      </c>
      <c r="AP80" s="78">
        <v>1</v>
      </c>
      <c r="AQ80" s="27">
        <v>1</v>
      </c>
      <c r="AR80" s="28">
        <v>1</v>
      </c>
    </row>
    <row r="81" s="3" customFormat="1" ht="39.95" customHeight="1" spans="1:44">
      <c r="A81" s="336">
        <v>70</v>
      </c>
      <c r="B81" s="27"/>
      <c r="C81" s="27"/>
      <c r="D81" s="27"/>
      <c r="E81" s="27"/>
      <c r="F81" s="27">
        <v>4</v>
      </c>
      <c r="G81" s="27"/>
      <c r="H81" s="27"/>
      <c r="I81" s="27"/>
      <c r="J81" s="22"/>
      <c r="K81" s="22"/>
      <c r="L81" s="27" t="s">
        <v>515</v>
      </c>
      <c r="M81" s="43" t="s">
        <v>516</v>
      </c>
      <c r="N81" s="43" t="s">
        <v>477</v>
      </c>
      <c r="O81" s="27"/>
      <c r="P81" s="27" t="s">
        <v>305</v>
      </c>
      <c r="Q81" s="27"/>
      <c r="R81" s="27" t="s">
        <v>81</v>
      </c>
      <c r="S81" s="27" t="s">
        <v>327</v>
      </c>
      <c r="T81" s="27" t="s">
        <v>25</v>
      </c>
      <c r="U81" s="32" t="s">
        <v>307</v>
      </c>
      <c r="V81" s="32" t="s">
        <v>306</v>
      </c>
      <c r="W81" s="27" t="s">
        <v>492</v>
      </c>
      <c r="X81" s="27" t="s">
        <v>517</v>
      </c>
      <c r="Y81" s="27" t="s">
        <v>494</v>
      </c>
      <c r="Z81" s="27" t="s">
        <v>518</v>
      </c>
      <c r="AA81" s="71">
        <v>0.2964</v>
      </c>
      <c r="AB81" s="22" t="s">
        <v>25</v>
      </c>
      <c r="AC81" s="27"/>
      <c r="AD81" s="27"/>
      <c r="AE81" s="27"/>
      <c r="AF81" s="27"/>
      <c r="AG81" s="27"/>
      <c r="AH81" s="27"/>
      <c r="AI81" s="27"/>
      <c r="AJ81" s="27">
        <v>1</v>
      </c>
      <c r="AK81" s="258">
        <v>1</v>
      </c>
      <c r="AL81" s="78">
        <v>1</v>
      </c>
      <c r="AM81" s="78">
        <v>1</v>
      </c>
      <c r="AN81" s="78">
        <v>1</v>
      </c>
      <c r="AO81" s="78">
        <v>1</v>
      </c>
      <c r="AP81" s="78">
        <v>1</v>
      </c>
      <c r="AQ81" s="27">
        <v>1</v>
      </c>
      <c r="AR81" s="28">
        <v>1</v>
      </c>
    </row>
    <row r="82" s="3" customFormat="1" ht="39.95" customHeight="1" spans="1:44">
      <c r="A82" s="336">
        <v>71</v>
      </c>
      <c r="B82" s="27"/>
      <c r="C82" s="27"/>
      <c r="D82" s="27"/>
      <c r="E82" s="27"/>
      <c r="F82" s="27">
        <v>4</v>
      </c>
      <c r="G82" s="27"/>
      <c r="H82" s="27"/>
      <c r="I82" s="27"/>
      <c r="J82" s="22"/>
      <c r="K82" s="22"/>
      <c r="L82" s="27" t="s">
        <v>525</v>
      </c>
      <c r="M82" s="43" t="s">
        <v>526</v>
      </c>
      <c r="N82" s="43" t="s">
        <v>477</v>
      </c>
      <c r="O82" s="27"/>
      <c r="P82" s="27" t="s">
        <v>305</v>
      </c>
      <c r="Q82" s="27"/>
      <c r="R82" s="27" t="s">
        <v>81</v>
      </c>
      <c r="S82" s="27" t="s">
        <v>327</v>
      </c>
      <c r="T82" s="27" t="s">
        <v>25</v>
      </c>
      <c r="U82" s="32" t="s">
        <v>307</v>
      </c>
      <c r="V82" s="32" t="s">
        <v>306</v>
      </c>
      <c r="W82" s="27" t="s">
        <v>328</v>
      </c>
      <c r="X82" s="27" t="s">
        <v>309</v>
      </c>
      <c r="Y82" s="22" t="s">
        <v>25</v>
      </c>
      <c r="Z82" s="22" t="s">
        <v>25</v>
      </c>
      <c r="AA82" s="71">
        <v>0.2299</v>
      </c>
      <c r="AB82" s="27" t="s">
        <v>25</v>
      </c>
      <c r="AC82" s="27"/>
      <c r="AD82" s="27"/>
      <c r="AE82" s="27"/>
      <c r="AF82" s="27"/>
      <c r="AG82" s="27"/>
      <c r="AH82" s="27"/>
      <c r="AI82" s="27"/>
      <c r="AJ82" s="27">
        <v>1</v>
      </c>
      <c r="AK82" s="258">
        <v>1</v>
      </c>
      <c r="AL82" s="78">
        <v>1</v>
      </c>
      <c r="AM82" s="78">
        <v>1</v>
      </c>
      <c r="AN82" s="78">
        <v>1</v>
      </c>
      <c r="AO82" s="78">
        <v>1</v>
      </c>
      <c r="AP82" s="78">
        <v>1</v>
      </c>
      <c r="AQ82" s="27">
        <v>1</v>
      </c>
      <c r="AR82" s="28">
        <v>1</v>
      </c>
    </row>
    <row r="83" s="3" customFormat="1" ht="39.95" customHeight="1" spans="1:44">
      <c r="A83" s="336">
        <v>72</v>
      </c>
      <c r="B83" s="27"/>
      <c r="C83" s="27"/>
      <c r="D83" s="27"/>
      <c r="E83" s="27">
        <v>3</v>
      </c>
      <c r="F83" s="27"/>
      <c r="G83" s="27"/>
      <c r="H83" s="27"/>
      <c r="I83" s="27"/>
      <c r="J83" s="22"/>
      <c r="K83" s="22"/>
      <c r="L83" s="42" t="s">
        <v>868</v>
      </c>
      <c r="M83" s="43" t="s">
        <v>869</v>
      </c>
      <c r="N83" s="101" t="s">
        <v>247</v>
      </c>
      <c r="O83" s="22"/>
      <c r="P83" s="22" t="s">
        <v>305</v>
      </c>
      <c r="Q83" s="32"/>
      <c r="R83" s="32" t="s">
        <v>73</v>
      </c>
      <c r="S83" s="42" t="s">
        <v>868</v>
      </c>
      <c r="T83" s="53" t="s">
        <v>73</v>
      </c>
      <c r="U83" s="32" t="s">
        <v>306</v>
      </c>
      <c r="V83" s="32" t="s">
        <v>307</v>
      </c>
      <c r="W83" s="27" t="s">
        <v>328</v>
      </c>
      <c r="X83" s="27" t="s">
        <v>517</v>
      </c>
      <c r="Y83" s="27" t="s">
        <v>494</v>
      </c>
      <c r="Z83" s="27" t="s">
        <v>518</v>
      </c>
      <c r="AA83" s="71">
        <v>0.3963</v>
      </c>
      <c r="AB83" s="22" t="s">
        <v>555</v>
      </c>
      <c r="AC83" s="58"/>
      <c r="AD83" s="58"/>
      <c r="AE83" s="58"/>
      <c r="AF83" s="58"/>
      <c r="AG83" s="70"/>
      <c r="AH83" s="70"/>
      <c r="AI83" s="88"/>
      <c r="AJ83" s="27">
        <v>1</v>
      </c>
      <c r="AK83" s="258">
        <v>1</v>
      </c>
      <c r="AL83" s="78">
        <v>1</v>
      </c>
      <c r="AM83" s="78">
        <v>1</v>
      </c>
      <c r="AN83" s="78">
        <v>1</v>
      </c>
      <c r="AO83" s="78">
        <v>1</v>
      </c>
      <c r="AP83" s="78">
        <v>1</v>
      </c>
      <c r="AQ83" s="27">
        <v>1</v>
      </c>
      <c r="AR83" s="28">
        <v>1</v>
      </c>
    </row>
    <row r="84" s="3" customFormat="1" ht="39.95" customHeight="1" spans="1:44">
      <c r="A84" s="336">
        <v>73</v>
      </c>
      <c r="B84" s="27"/>
      <c r="C84" s="27"/>
      <c r="D84" s="27"/>
      <c r="E84" s="27"/>
      <c r="F84" s="27">
        <v>4</v>
      </c>
      <c r="G84" s="27"/>
      <c r="H84" s="27"/>
      <c r="I84" s="27"/>
      <c r="J84" s="22"/>
      <c r="K84" s="22"/>
      <c r="L84" s="42" t="s">
        <v>1012</v>
      </c>
      <c r="M84" s="43" t="s">
        <v>1013</v>
      </c>
      <c r="N84" s="101" t="s">
        <v>247</v>
      </c>
      <c r="O84" s="22"/>
      <c r="P84" s="22" t="s">
        <v>305</v>
      </c>
      <c r="Q84" s="32"/>
      <c r="R84" s="32" t="s">
        <v>73</v>
      </c>
      <c r="S84" s="42" t="s">
        <v>1012</v>
      </c>
      <c r="T84" s="53" t="s">
        <v>73</v>
      </c>
      <c r="U84" s="32" t="s">
        <v>306</v>
      </c>
      <c r="V84" s="32" t="s">
        <v>307</v>
      </c>
      <c r="W84" s="27" t="s">
        <v>492</v>
      </c>
      <c r="X84" s="27" t="s">
        <v>517</v>
      </c>
      <c r="Y84" s="27" t="s">
        <v>494</v>
      </c>
      <c r="Z84" s="27" t="s">
        <v>518</v>
      </c>
      <c r="AA84" s="71">
        <v>0.3767</v>
      </c>
      <c r="AB84" s="22"/>
      <c r="AC84" s="58"/>
      <c r="AD84" s="58"/>
      <c r="AE84" s="58"/>
      <c r="AF84" s="58"/>
      <c r="AG84" s="70"/>
      <c r="AH84" s="70"/>
      <c r="AI84" s="88"/>
      <c r="AJ84" s="27">
        <v>1</v>
      </c>
      <c r="AK84" s="258">
        <v>1</v>
      </c>
      <c r="AL84" s="78">
        <v>1</v>
      </c>
      <c r="AM84" s="78">
        <v>1</v>
      </c>
      <c r="AN84" s="78">
        <v>1</v>
      </c>
      <c r="AO84" s="78">
        <v>1</v>
      </c>
      <c r="AP84" s="78">
        <v>1</v>
      </c>
      <c r="AQ84" s="27">
        <v>1</v>
      </c>
      <c r="AR84" s="28">
        <v>1</v>
      </c>
    </row>
    <row r="85" s="3" customFormat="1" ht="39.95" customHeight="1" spans="1:44">
      <c r="A85" s="336">
        <v>74</v>
      </c>
      <c r="B85" s="27"/>
      <c r="C85" s="27"/>
      <c r="D85" s="27"/>
      <c r="E85" s="27"/>
      <c r="F85" s="27">
        <v>4</v>
      </c>
      <c r="G85" s="27"/>
      <c r="H85" s="27"/>
      <c r="I85" s="27"/>
      <c r="J85" s="22"/>
      <c r="K85" s="22"/>
      <c r="L85" s="42" t="s">
        <v>872</v>
      </c>
      <c r="M85" s="43" t="s">
        <v>873</v>
      </c>
      <c r="N85" s="101" t="s">
        <v>247</v>
      </c>
      <c r="O85" s="22"/>
      <c r="P85" s="22" t="s">
        <v>305</v>
      </c>
      <c r="Q85" s="32"/>
      <c r="R85" s="32" t="s">
        <v>73</v>
      </c>
      <c r="S85" s="42" t="s">
        <v>872</v>
      </c>
      <c r="T85" s="53" t="s">
        <v>73</v>
      </c>
      <c r="U85" s="32" t="s">
        <v>306</v>
      </c>
      <c r="V85" s="32" t="s">
        <v>307</v>
      </c>
      <c r="W85" s="27" t="s">
        <v>492</v>
      </c>
      <c r="X85" s="27" t="s">
        <v>517</v>
      </c>
      <c r="Y85" s="27" t="s">
        <v>494</v>
      </c>
      <c r="Z85" s="27"/>
      <c r="AA85" s="71">
        <v>0.0196</v>
      </c>
      <c r="AB85" s="22"/>
      <c r="AC85" s="58"/>
      <c r="AD85" s="58"/>
      <c r="AE85" s="58"/>
      <c r="AF85" s="58"/>
      <c r="AG85" s="70"/>
      <c r="AH85" s="70"/>
      <c r="AI85" s="88"/>
      <c r="AJ85" s="27">
        <v>1</v>
      </c>
      <c r="AK85" s="258">
        <v>1</v>
      </c>
      <c r="AL85" s="78">
        <v>1</v>
      </c>
      <c r="AM85" s="78">
        <v>1</v>
      </c>
      <c r="AN85" s="78">
        <v>1</v>
      </c>
      <c r="AO85" s="78">
        <v>1</v>
      </c>
      <c r="AP85" s="78">
        <v>1</v>
      </c>
      <c r="AQ85" s="27">
        <v>1</v>
      </c>
      <c r="AR85" s="28">
        <v>1</v>
      </c>
    </row>
    <row r="86" s="3" customFormat="1" ht="39.95" customHeight="1" spans="1:44">
      <c r="A86" s="336">
        <v>75</v>
      </c>
      <c r="B86" s="27"/>
      <c r="C86" s="27"/>
      <c r="D86" s="27"/>
      <c r="E86" s="27">
        <v>3</v>
      </c>
      <c r="F86" s="27"/>
      <c r="G86" s="27"/>
      <c r="H86" s="27"/>
      <c r="I86" s="27"/>
      <c r="J86" s="22"/>
      <c r="K86" s="22"/>
      <c r="L86" s="42" t="s">
        <v>1014</v>
      </c>
      <c r="M86" s="43" t="s">
        <v>1015</v>
      </c>
      <c r="N86" s="101" t="s">
        <v>247</v>
      </c>
      <c r="O86" s="29"/>
      <c r="P86" s="23" t="s">
        <v>305</v>
      </c>
      <c r="Q86" s="48"/>
      <c r="R86" s="32" t="s">
        <v>73</v>
      </c>
      <c r="S86" s="42" t="s">
        <v>1014</v>
      </c>
      <c r="T86" s="32" t="s">
        <v>73</v>
      </c>
      <c r="U86" s="32" t="s">
        <v>306</v>
      </c>
      <c r="V86" s="32" t="s">
        <v>307</v>
      </c>
      <c r="W86" s="29" t="s">
        <v>480</v>
      </c>
      <c r="X86" s="27" t="s">
        <v>951</v>
      </c>
      <c r="Y86" s="53" t="s">
        <v>504</v>
      </c>
      <c r="Z86" s="22" t="s">
        <v>25</v>
      </c>
      <c r="AA86" s="71">
        <v>1.17</v>
      </c>
      <c r="AB86" s="22" t="s">
        <v>25</v>
      </c>
      <c r="AC86" s="22"/>
      <c r="AD86" s="22"/>
      <c r="AE86" s="22"/>
      <c r="AF86" s="22"/>
      <c r="AG86" s="22"/>
      <c r="AH86" s="22"/>
      <c r="AI86" s="88"/>
      <c r="AJ86" s="27">
        <v>1</v>
      </c>
      <c r="AK86" s="258">
        <v>1</v>
      </c>
      <c r="AL86" s="78">
        <v>1</v>
      </c>
      <c r="AM86" s="78">
        <v>1</v>
      </c>
      <c r="AN86" s="78">
        <v>1</v>
      </c>
      <c r="AO86" s="78">
        <v>1</v>
      </c>
      <c r="AP86" s="78">
        <v>1</v>
      </c>
      <c r="AQ86" s="27">
        <v>1</v>
      </c>
      <c r="AR86" s="28">
        <v>1</v>
      </c>
    </row>
    <row r="87" s="3" customFormat="1" ht="39.95" customHeight="1" spans="1:44">
      <c r="A87" s="336">
        <v>76</v>
      </c>
      <c r="B87" s="27"/>
      <c r="C87" s="27"/>
      <c r="D87" s="27"/>
      <c r="E87" s="27">
        <v>3</v>
      </c>
      <c r="F87" s="27"/>
      <c r="G87" s="27"/>
      <c r="H87" s="27"/>
      <c r="I87" s="27"/>
      <c r="J87" s="22"/>
      <c r="K87" s="22"/>
      <c r="L87" s="42" t="s">
        <v>1016</v>
      </c>
      <c r="M87" s="43" t="s">
        <v>1017</v>
      </c>
      <c r="N87" s="101" t="s">
        <v>247</v>
      </c>
      <c r="O87" s="22"/>
      <c r="P87" s="22" t="s">
        <v>305</v>
      </c>
      <c r="Q87" s="32"/>
      <c r="R87" s="32" t="s">
        <v>73</v>
      </c>
      <c r="S87" s="42" t="s">
        <v>1016</v>
      </c>
      <c r="T87" s="53" t="s">
        <v>73</v>
      </c>
      <c r="U87" s="32" t="s">
        <v>306</v>
      </c>
      <c r="V87" s="32" t="s">
        <v>307</v>
      </c>
      <c r="W87" s="29" t="s">
        <v>480</v>
      </c>
      <c r="X87" s="27" t="s">
        <v>1018</v>
      </c>
      <c r="Y87" s="53" t="s">
        <v>504</v>
      </c>
      <c r="Z87" s="22" t="s">
        <v>25</v>
      </c>
      <c r="AA87" s="71">
        <v>0.331</v>
      </c>
      <c r="AB87" s="22" t="s">
        <v>25</v>
      </c>
      <c r="AC87" s="22"/>
      <c r="AD87" s="22"/>
      <c r="AE87" s="22"/>
      <c r="AF87" s="22"/>
      <c r="AG87" s="22"/>
      <c r="AH87" s="22"/>
      <c r="AI87" s="88"/>
      <c r="AJ87" s="27">
        <v>1</v>
      </c>
      <c r="AK87" s="258">
        <v>1</v>
      </c>
      <c r="AL87" s="78">
        <v>1</v>
      </c>
      <c r="AM87" s="78">
        <v>1</v>
      </c>
      <c r="AN87" s="78">
        <v>1</v>
      </c>
      <c r="AO87" s="78">
        <v>1</v>
      </c>
      <c r="AP87" s="78">
        <v>1</v>
      </c>
      <c r="AQ87" s="27">
        <v>1</v>
      </c>
      <c r="AR87" s="28">
        <v>1</v>
      </c>
    </row>
    <row r="88" s="3" customFormat="1" ht="39.95" customHeight="1" spans="1:44">
      <c r="A88" s="336">
        <v>77</v>
      </c>
      <c r="B88" s="27"/>
      <c r="C88" s="27"/>
      <c r="D88" s="27"/>
      <c r="E88" s="27">
        <v>3</v>
      </c>
      <c r="F88" s="27"/>
      <c r="G88" s="27"/>
      <c r="H88" s="27"/>
      <c r="I88" s="27"/>
      <c r="J88" s="22"/>
      <c r="K88" s="22"/>
      <c r="L88" s="42" t="s">
        <v>960</v>
      </c>
      <c r="M88" s="43" t="s">
        <v>961</v>
      </c>
      <c r="N88" s="47" t="s">
        <v>247</v>
      </c>
      <c r="O88" s="29"/>
      <c r="P88" s="23" t="s">
        <v>305</v>
      </c>
      <c r="Q88" s="48"/>
      <c r="R88" s="32" t="s">
        <v>73</v>
      </c>
      <c r="S88" s="42" t="s">
        <v>960</v>
      </c>
      <c r="T88" s="32" t="s">
        <v>73</v>
      </c>
      <c r="U88" s="32" t="s">
        <v>306</v>
      </c>
      <c r="V88" s="32" t="s">
        <v>307</v>
      </c>
      <c r="W88" s="23" t="s">
        <v>492</v>
      </c>
      <c r="X88" s="27" t="s">
        <v>962</v>
      </c>
      <c r="Y88" s="53" t="s">
        <v>638</v>
      </c>
      <c r="Z88" s="22" t="s">
        <v>25</v>
      </c>
      <c r="AA88" s="71">
        <v>0.0631</v>
      </c>
      <c r="AB88" s="22" t="s">
        <v>25</v>
      </c>
      <c r="AC88" s="22"/>
      <c r="AD88" s="22"/>
      <c r="AE88" s="22"/>
      <c r="AF88" s="22"/>
      <c r="AG88" s="22"/>
      <c r="AH88" s="22"/>
      <c r="AI88" s="88"/>
      <c r="AJ88" s="27">
        <v>1</v>
      </c>
      <c r="AK88" s="258">
        <v>1</v>
      </c>
      <c r="AL88" s="78">
        <v>1</v>
      </c>
      <c r="AM88" s="78">
        <v>1</v>
      </c>
      <c r="AN88" s="78">
        <v>1</v>
      </c>
      <c r="AO88" s="78">
        <v>1</v>
      </c>
      <c r="AP88" s="78">
        <v>1</v>
      </c>
      <c r="AQ88" s="27">
        <v>1</v>
      </c>
      <c r="AR88" s="28">
        <v>1</v>
      </c>
    </row>
    <row r="89" s="3" customFormat="1" ht="39.95" customHeight="1" spans="1:44">
      <c r="A89" s="336">
        <v>78</v>
      </c>
      <c r="B89" s="27"/>
      <c r="C89" s="27"/>
      <c r="D89" s="27"/>
      <c r="E89" s="27">
        <v>3</v>
      </c>
      <c r="F89" s="27"/>
      <c r="G89" s="27"/>
      <c r="H89" s="27"/>
      <c r="I89" s="27"/>
      <c r="J89" s="22"/>
      <c r="K89" s="22"/>
      <c r="L89" s="42" t="s">
        <v>1019</v>
      </c>
      <c r="M89" s="43" t="s">
        <v>1020</v>
      </c>
      <c r="N89" s="101" t="s">
        <v>247</v>
      </c>
      <c r="O89" s="29"/>
      <c r="P89" s="22" t="s">
        <v>305</v>
      </c>
      <c r="Q89" s="32"/>
      <c r="R89" s="32" t="s">
        <v>73</v>
      </c>
      <c r="S89" s="42" t="s">
        <v>1019</v>
      </c>
      <c r="T89" s="53" t="s">
        <v>73</v>
      </c>
      <c r="U89" s="32" t="s">
        <v>306</v>
      </c>
      <c r="V89" s="32" t="s">
        <v>307</v>
      </c>
      <c r="W89" s="23" t="s">
        <v>492</v>
      </c>
      <c r="X89" s="27" t="s">
        <v>1021</v>
      </c>
      <c r="Y89" s="53" t="s">
        <v>638</v>
      </c>
      <c r="Z89" s="22" t="s">
        <v>25</v>
      </c>
      <c r="AA89" s="71">
        <v>0.0053</v>
      </c>
      <c r="AB89" s="22" t="s">
        <v>25</v>
      </c>
      <c r="AC89" s="58"/>
      <c r="AD89" s="58"/>
      <c r="AE89" s="58"/>
      <c r="AF89" s="58"/>
      <c r="AG89" s="70"/>
      <c r="AH89" s="70"/>
      <c r="AI89" s="88"/>
      <c r="AJ89" s="27">
        <v>1</v>
      </c>
      <c r="AK89" s="258">
        <v>1</v>
      </c>
      <c r="AL89" s="78">
        <v>1</v>
      </c>
      <c r="AM89" s="78">
        <v>1</v>
      </c>
      <c r="AN89" s="78">
        <v>1</v>
      </c>
      <c r="AO89" s="78">
        <v>1</v>
      </c>
      <c r="AP89" s="78">
        <v>1</v>
      </c>
      <c r="AQ89" s="27">
        <v>1</v>
      </c>
      <c r="AR89" s="28">
        <v>1</v>
      </c>
    </row>
    <row r="90" s="3" customFormat="1" ht="39.95" customHeight="1" spans="1:44">
      <c r="A90" s="336">
        <v>79</v>
      </c>
      <c r="B90" s="27"/>
      <c r="C90" s="27"/>
      <c r="D90" s="27"/>
      <c r="E90" s="27">
        <v>3</v>
      </c>
      <c r="F90" s="27"/>
      <c r="G90" s="27"/>
      <c r="H90" s="27"/>
      <c r="I90" s="27"/>
      <c r="J90" s="22"/>
      <c r="K90" s="22"/>
      <c r="L90" s="42" t="s">
        <v>1022</v>
      </c>
      <c r="M90" s="43" t="s">
        <v>1023</v>
      </c>
      <c r="N90" s="101" t="s">
        <v>247</v>
      </c>
      <c r="O90" s="27"/>
      <c r="P90" s="22" t="s">
        <v>305</v>
      </c>
      <c r="Q90" s="32"/>
      <c r="R90" s="32" t="s">
        <v>73</v>
      </c>
      <c r="S90" s="42" t="s">
        <v>1022</v>
      </c>
      <c r="T90" s="53" t="s">
        <v>73</v>
      </c>
      <c r="U90" s="32" t="s">
        <v>306</v>
      </c>
      <c r="V90" s="32" t="s">
        <v>307</v>
      </c>
      <c r="W90" s="23" t="s">
        <v>492</v>
      </c>
      <c r="X90" s="27" t="s">
        <v>637</v>
      </c>
      <c r="Y90" s="53" t="s">
        <v>638</v>
      </c>
      <c r="Z90" s="22" t="s">
        <v>25</v>
      </c>
      <c r="AA90" s="71">
        <v>0.1255</v>
      </c>
      <c r="AB90" s="22" t="s">
        <v>25</v>
      </c>
      <c r="AC90" s="58"/>
      <c r="AD90" s="58"/>
      <c r="AE90" s="58"/>
      <c r="AF90" s="58"/>
      <c r="AG90" s="70"/>
      <c r="AH90" s="70"/>
      <c r="AI90" s="88"/>
      <c r="AJ90" s="27">
        <v>2</v>
      </c>
      <c r="AK90" s="258">
        <v>2</v>
      </c>
      <c r="AL90" s="78">
        <v>1</v>
      </c>
      <c r="AM90" s="78">
        <v>1</v>
      </c>
      <c r="AN90" s="78">
        <v>1</v>
      </c>
      <c r="AO90" s="78">
        <v>1</v>
      </c>
      <c r="AP90" s="78">
        <v>1</v>
      </c>
      <c r="AQ90" s="27">
        <v>2</v>
      </c>
      <c r="AR90" s="28">
        <v>2</v>
      </c>
    </row>
    <row r="91" s="3" customFormat="1" ht="39.95" customHeight="1" spans="1:44">
      <c r="A91" s="336">
        <v>80</v>
      </c>
      <c r="B91" s="27"/>
      <c r="C91" s="27"/>
      <c r="D91" s="27">
        <v>2</v>
      </c>
      <c r="E91" s="27"/>
      <c r="F91" s="27"/>
      <c r="G91" s="27"/>
      <c r="H91" s="27"/>
      <c r="I91" s="27"/>
      <c r="J91" s="22"/>
      <c r="K91" s="22"/>
      <c r="L91" s="42" t="s">
        <v>1024</v>
      </c>
      <c r="M91" s="43" t="s">
        <v>1025</v>
      </c>
      <c r="N91" s="101" t="s">
        <v>247</v>
      </c>
      <c r="O91" s="29"/>
      <c r="P91" s="22" t="s">
        <v>305</v>
      </c>
      <c r="Q91" s="32"/>
      <c r="R91" s="32" t="s">
        <v>73</v>
      </c>
      <c r="S91" s="42" t="s">
        <v>1024</v>
      </c>
      <c r="T91" s="53" t="s">
        <v>73</v>
      </c>
      <c r="U91" s="32" t="s">
        <v>306</v>
      </c>
      <c r="V91" s="32" t="s">
        <v>307</v>
      </c>
      <c r="W91" s="23" t="s">
        <v>611</v>
      </c>
      <c r="X91" s="27" t="s">
        <v>612</v>
      </c>
      <c r="Y91" s="53" t="s">
        <v>613</v>
      </c>
      <c r="Z91" s="22" t="s">
        <v>25</v>
      </c>
      <c r="AA91" s="71">
        <v>0.0294</v>
      </c>
      <c r="AB91" s="22" t="s">
        <v>25</v>
      </c>
      <c r="AC91" s="58"/>
      <c r="AD91" s="58"/>
      <c r="AE91" s="58"/>
      <c r="AF91" s="58"/>
      <c r="AG91" s="70"/>
      <c r="AH91" s="70"/>
      <c r="AI91" s="88"/>
      <c r="AJ91" s="27">
        <v>1</v>
      </c>
      <c r="AK91" s="258">
        <v>1</v>
      </c>
      <c r="AL91" s="78">
        <v>1</v>
      </c>
      <c r="AM91" s="78">
        <v>1</v>
      </c>
      <c r="AN91" s="78">
        <v>1</v>
      </c>
      <c r="AO91" s="78">
        <v>1</v>
      </c>
      <c r="AP91" s="78">
        <v>1</v>
      </c>
      <c r="AQ91" s="27">
        <v>1</v>
      </c>
      <c r="AR91" s="28">
        <v>1</v>
      </c>
    </row>
    <row r="92" s="3" customFormat="1" ht="39.95" customHeight="1" spans="1:44">
      <c r="A92" s="336">
        <v>81</v>
      </c>
      <c r="B92" s="27"/>
      <c r="C92" s="27"/>
      <c r="D92" s="27">
        <v>2</v>
      </c>
      <c r="E92" s="27"/>
      <c r="F92" s="27"/>
      <c r="G92" s="27"/>
      <c r="H92" s="27"/>
      <c r="I92" s="27"/>
      <c r="J92" s="22"/>
      <c r="K92" s="22"/>
      <c r="L92" s="42" t="s">
        <v>1026</v>
      </c>
      <c r="M92" s="43" t="s">
        <v>1027</v>
      </c>
      <c r="N92" s="101" t="s">
        <v>247</v>
      </c>
      <c r="O92" s="22"/>
      <c r="P92" s="22" t="s">
        <v>305</v>
      </c>
      <c r="Q92" s="32"/>
      <c r="R92" s="32" t="s">
        <v>73</v>
      </c>
      <c r="S92" s="42" t="s">
        <v>1026</v>
      </c>
      <c r="T92" s="53" t="s">
        <v>73</v>
      </c>
      <c r="U92" s="32" t="s">
        <v>306</v>
      </c>
      <c r="V92" s="32" t="s">
        <v>307</v>
      </c>
      <c r="W92" s="27" t="s">
        <v>328</v>
      </c>
      <c r="X92" s="27" t="s">
        <v>309</v>
      </c>
      <c r="Y92" s="22" t="s">
        <v>25</v>
      </c>
      <c r="Z92" s="22" t="s">
        <v>25</v>
      </c>
      <c r="AA92" s="71">
        <f>AA93+AA94*AJ94+AA95*AJ95</f>
        <v>0.5042</v>
      </c>
      <c r="AB92" s="22" t="s">
        <v>25</v>
      </c>
      <c r="AC92" s="58"/>
      <c r="AD92" s="58"/>
      <c r="AE92" s="58"/>
      <c r="AF92" s="58"/>
      <c r="AG92" s="70"/>
      <c r="AH92" s="70"/>
      <c r="AI92" s="88"/>
      <c r="AJ92" s="27">
        <v>1</v>
      </c>
      <c r="AK92" s="258">
        <v>1</v>
      </c>
      <c r="AL92" s="78">
        <v>1</v>
      </c>
      <c r="AM92" s="78">
        <v>1</v>
      </c>
      <c r="AN92" s="78">
        <v>1</v>
      </c>
      <c r="AO92" s="78">
        <v>1</v>
      </c>
      <c r="AP92" s="78">
        <v>1</v>
      </c>
      <c r="AQ92" s="27">
        <v>1</v>
      </c>
      <c r="AR92" s="28">
        <v>1</v>
      </c>
    </row>
    <row r="93" s="3" customFormat="1" ht="39.95" customHeight="1" spans="1:44">
      <c r="A93" s="336">
        <v>82</v>
      </c>
      <c r="B93" s="27"/>
      <c r="C93" s="27"/>
      <c r="D93" s="27"/>
      <c r="E93" s="27">
        <v>3</v>
      </c>
      <c r="F93" s="27"/>
      <c r="G93" s="27"/>
      <c r="H93" s="27"/>
      <c r="I93" s="27"/>
      <c r="J93" s="22"/>
      <c r="K93" s="22"/>
      <c r="L93" s="42" t="s">
        <v>1028</v>
      </c>
      <c r="M93" s="43" t="s">
        <v>1029</v>
      </c>
      <c r="N93" s="101" t="s">
        <v>247</v>
      </c>
      <c r="O93" s="29"/>
      <c r="P93" s="22" t="s">
        <v>305</v>
      </c>
      <c r="Q93" s="32"/>
      <c r="R93" s="32" t="s">
        <v>73</v>
      </c>
      <c r="S93" s="27" t="s">
        <v>327</v>
      </c>
      <c r="T93" s="27" t="s">
        <v>25</v>
      </c>
      <c r="U93" s="32" t="s">
        <v>306</v>
      </c>
      <c r="V93" s="32" t="s">
        <v>307</v>
      </c>
      <c r="W93" s="29" t="s">
        <v>347</v>
      </c>
      <c r="X93" s="27" t="s">
        <v>1030</v>
      </c>
      <c r="Y93" s="27" t="s">
        <v>1031</v>
      </c>
      <c r="Z93" s="22" t="s">
        <v>25</v>
      </c>
      <c r="AA93" s="71">
        <v>0.4546</v>
      </c>
      <c r="AB93" s="22" t="s">
        <v>25</v>
      </c>
      <c r="AC93" s="58"/>
      <c r="AD93" s="58"/>
      <c r="AE93" s="58"/>
      <c r="AF93" s="58"/>
      <c r="AG93" s="70"/>
      <c r="AH93" s="70"/>
      <c r="AI93" s="88"/>
      <c r="AJ93" s="27">
        <v>1</v>
      </c>
      <c r="AK93" s="258">
        <v>1</v>
      </c>
      <c r="AL93" s="78">
        <v>1</v>
      </c>
      <c r="AM93" s="78">
        <v>1</v>
      </c>
      <c r="AN93" s="78">
        <v>1</v>
      </c>
      <c r="AO93" s="78">
        <v>1</v>
      </c>
      <c r="AP93" s="78">
        <v>1</v>
      </c>
      <c r="AQ93" s="27">
        <v>1</v>
      </c>
      <c r="AR93" s="28">
        <v>1</v>
      </c>
    </row>
    <row r="94" s="3" customFormat="1" ht="39.95" customHeight="1" spans="1:44">
      <c r="A94" s="336">
        <v>83</v>
      </c>
      <c r="B94" s="27"/>
      <c r="C94" s="27"/>
      <c r="D94" s="27"/>
      <c r="E94" s="27">
        <v>3</v>
      </c>
      <c r="F94" s="27"/>
      <c r="G94" s="27"/>
      <c r="H94" s="27"/>
      <c r="I94" s="27"/>
      <c r="J94" s="22"/>
      <c r="K94" s="22"/>
      <c r="L94" s="42" t="s">
        <v>988</v>
      </c>
      <c r="M94" s="43" t="s">
        <v>1032</v>
      </c>
      <c r="N94" s="101" t="s">
        <v>418</v>
      </c>
      <c r="O94" s="29"/>
      <c r="P94" s="22" t="s">
        <v>305</v>
      </c>
      <c r="Q94" s="32"/>
      <c r="R94" s="32" t="s">
        <v>73</v>
      </c>
      <c r="S94" s="27" t="s">
        <v>327</v>
      </c>
      <c r="T94" s="27" t="s">
        <v>25</v>
      </c>
      <c r="U94" s="32" t="s">
        <v>307</v>
      </c>
      <c r="V94" s="32" t="s">
        <v>306</v>
      </c>
      <c r="W94" s="29" t="s">
        <v>341</v>
      </c>
      <c r="X94" s="27" t="s">
        <v>1033</v>
      </c>
      <c r="Y94" s="53" t="s">
        <v>420</v>
      </c>
      <c r="Z94" s="23" t="s">
        <v>25</v>
      </c>
      <c r="AA94" s="75">
        <v>0.0108</v>
      </c>
      <c r="AB94" s="22" t="s">
        <v>25</v>
      </c>
      <c r="AC94" s="58"/>
      <c r="AD94" s="58"/>
      <c r="AE94" s="58"/>
      <c r="AF94" s="58"/>
      <c r="AG94" s="70"/>
      <c r="AH94" s="70"/>
      <c r="AI94" s="88"/>
      <c r="AJ94" s="27">
        <v>2</v>
      </c>
      <c r="AK94" s="315">
        <v>2</v>
      </c>
      <c r="AL94" s="78">
        <v>2</v>
      </c>
      <c r="AM94" s="78">
        <v>2</v>
      </c>
      <c r="AN94" s="78">
        <v>2</v>
      </c>
      <c r="AO94" s="78">
        <v>2</v>
      </c>
      <c r="AP94" s="78">
        <v>2</v>
      </c>
      <c r="AQ94" s="27">
        <v>2</v>
      </c>
      <c r="AR94" s="28">
        <v>2</v>
      </c>
    </row>
    <row r="95" s="3" customFormat="1" ht="39.95" customHeight="1" spans="1:44">
      <c r="A95" s="336">
        <v>84</v>
      </c>
      <c r="B95" s="27"/>
      <c r="C95" s="27"/>
      <c r="D95" s="27"/>
      <c r="E95" s="27">
        <v>3</v>
      </c>
      <c r="F95" s="27"/>
      <c r="G95" s="27"/>
      <c r="H95" s="27"/>
      <c r="I95" s="27"/>
      <c r="J95" s="22"/>
      <c r="K95" s="22"/>
      <c r="L95" s="42" t="s">
        <v>991</v>
      </c>
      <c r="M95" s="43" t="s">
        <v>1034</v>
      </c>
      <c r="N95" s="101" t="s">
        <v>418</v>
      </c>
      <c r="O95" s="29"/>
      <c r="P95" s="22" t="s">
        <v>305</v>
      </c>
      <c r="Q95" s="32"/>
      <c r="R95" s="32" t="s">
        <v>73</v>
      </c>
      <c r="S95" s="27" t="s">
        <v>327</v>
      </c>
      <c r="T95" s="27" t="s">
        <v>25</v>
      </c>
      <c r="U95" s="32" t="s">
        <v>307</v>
      </c>
      <c r="V95" s="32" t="s">
        <v>306</v>
      </c>
      <c r="W95" s="29" t="s">
        <v>341</v>
      </c>
      <c r="X95" s="27" t="s">
        <v>1035</v>
      </c>
      <c r="Y95" s="53" t="s">
        <v>420</v>
      </c>
      <c r="Z95" s="23" t="s">
        <v>25</v>
      </c>
      <c r="AA95" s="75">
        <v>0.014</v>
      </c>
      <c r="AB95" s="22" t="s">
        <v>25</v>
      </c>
      <c r="AC95" s="58"/>
      <c r="AD95" s="58"/>
      <c r="AE95" s="58"/>
      <c r="AF95" s="58"/>
      <c r="AG95" s="70"/>
      <c r="AH95" s="70"/>
      <c r="AI95" s="88"/>
      <c r="AJ95" s="27">
        <v>2</v>
      </c>
      <c r="AK95" s="315">
        <v>2</v>
      </c>
      <c r="AL95" s="78">
        <v>2</v>
      </c>
      <c r="AM95" s="78">
        <v>2</v>
      </c>
      <c r="AN95" s="78">
        <v>2</v>
      </c>
      <c r="AO95" s="78">
        <v>2</v>
      </c>
      <c r="AP95" s="78">
        <v>2</v>
      </c>
      <c r="AQ95" s="27">
        <v>2</v>
      </c>
      <c r="AR95" s="28">
        <v>2</v>
      </c>
    </row>
    <row r="96" s="3" customFormat="1" ht="39.95" customHeight="1" spans="1:44">
      <c r="A96" s="336">
        <v>85</v>
      </c>
      <c r="B96" s="27"/>
      <c r="C96" s="27"/>
      <c r="D96" s="27">
        <v>2</v>
      </c>
      <c r="E96" s="27"/>
      <c r="F96" s="27"/>
      <c r="G96" s="27"/>
      <c r="H96" s="27"/>
      <c r="I96" s="27"/>
      <c r="J96" s="22"/>
      <c r="K96" s="22"/>
      <c r="L96" s="42" t="s">
        <v>1036</v>
      </c>
      <c r="M96" s="43" t="s">
        <v>1037</v>
      </c>
      <c r="N96" s="339" t="s">
        <v>336</v>
      </c>
      <c r="O96" s="29"/>
      <c r="P96" s="22" t="s">
        <v>305</v>
      </c>
      <c r="Q96" s="32"/>
      <c r="R96" s="32" t="s">
        <v>73</v>
      </c>
      <c r="S96" s="27" t="s">
        <v>327</v>
      </c>
      <c r="T96" s="27" t="s">
        <v>25</v>
      </c>
      <c r="U96" s="32" t="s">
        <v>306</v>
      </c>
      <c r="V96" s="32" t="s">
        <v>307</v>
      </c>
      <c r="W96" s="29" t="s">
        <v>328</v>
      </c>
      <c r="X96" s="27" t="s">
        <v>309</v>
      </c>
      <c r="Y96" s="22" t="s">
        <v>25</v>
      </c>
      <c r="Z96" s="22" t="s">
        <v>25</v>
      </c>
      <c r="AA96" s="71">
        <v>0.2</v>
      </c>
      <c r="AB96" s="22"/>
      <c r="AC96" s="58"/>
      <c r="AD96" s="58"/>
      <c r="AE96" s="58"/>
      <c r="AF96" s="58"/>
      <c r="AG96" s="70"/>
      <c r="AH96" s="70"/>
      <c r="AI96" s="88"/>
      <c r="AJ96" s="27">
        <v>0</v>
      </c>
      <c r="AK96" s="258">
        <v>0</v>
      </c>
      <c r="AL96" s="78">
        <v>0</v>
      </c>
      <c r="AM96" s="78">
        <v>0</v>
      </c>
      <c r="AN96" s="78">
        <v>0</v>
      </c>
      <c r="AO96" s="78">
        <v>0</v>
      </c>
      <c r="AP96" s="78">
        <v>0</v>
      </c>
      <c r="AQ96" s="27">
        <v>1</v>
      </c>
      <c r="AR96" s="28">
        <v>1</v>
      </c>
    </row>
    <row r="97" s="3" customFormat="1" ht="39.95" customHeight="1" spans="1:44">
      <c r="A97" s="336">
        <v>86</v>
      </c>
      <c r="B97" s="27"/>
      <c r="C97" s="27"/>
      <c r="D97" s="27">
        <v>2</v>
      </c>
      <c r="E97" s="27"/>
      <c r="F97" s="27"/>
      <c r="G97" s="27"/>
      <c r="H97" s="27"/>
      <c r="I97" s="27"/>
      <c r="J97" s="22"/>
      <c r="K97" s="22"/>
      <c r="L97" s="42" t="s">
        <v>1038</v>
      </c>
      <c r="M97" s="43" t="s">
        <v>1037</v>
      </c>
      <c r="N97" s="101" t="s">
        <v>326</v>
      </c>
      <c r="O97" s="29"/>
      <c r="P97" s="22" t="s">
        <v>305</v>
      </c>
      <c r="Q97" s="32"/>
      <c r="R97" s="32" t="s">
        <v>73</v>
      </c>
      <c r="S97" s="27" t="s">
        <v>327</v>
      </c>
      <c r="T97" s="27" t="s">
        <v>25</v>
      </c>
      <c r="U97" s="32" t="s">
        <v>306</v>
      </c>
      <c r="V97" s="32" t="s">
        <v>307</v>
      </c>
      <c r="W97" s="29" t="s">
        <v>328</v>
      </c>
      <c r="X97" s="27" t="s">
        <v>309</v>
      </c>
      <c r="Y97" s="22" t="s">
        <v>25</v>
      </c>
      <c r="Z97" s="22" t="s">
        <v>25</v>
      </c>
      <c r="AA97" s="71">
        <v>0.2</v>
      </c>
      <c r="AB97" s="22"/>
      <c r="AC97" s="58"/>
      <c r="AD97" s="58"/>
      <c r="AE97" s="58"/>
      <c r="AF97" s="58"/>
      <c r="AG97" s="70"/>
      <c r="AH97" s="70"/>
      <c r="AI97" s="88"/>
      <c r="AJ97" s="27">
        <v>1</v>
      </c>
      <c r="AK97" s="258">
        <v>0</v>
      </c>
      <c r="AL97" s="78">
        <v>0</v>
      </c>
      <c r="AM97" s="78">
        <v>0</v>
      </c>
      <c r="AN97" s="78">
        <v>0</v>
      </c>
      <c r="AO97" s="78">
        <v>0</v>
      </c>
      <c r="AP97" s="78">
        <v>0</v>
      </c>
      <c r="AQ97" s="27">
        <v>0</v>
      </c>
      <c r="AR97" s="28">
        <v>0</v>
      </c>
    </row>
    <row r="98" s="3" customFormat="1" ht="39.95" customHeight="1" spans="1:44">
      <c r="A98" s="336">
        <v>87</v>
      </c>
      <c r="B98" s="27"/>
      <c r="C98" s="27"/>
      <c r="D98" s="27">
        <v>2</v>
      </c>
      <c r="E98" s="27"/>
      <c r="F98" s="27"/>
      <c r="G98" s="27"/>
      <c r="H98" s="27"/>
      <c r="I98" s="27"/>
      <c r="J98" s="22"/>
      <c r="K98" s="22"/>
      <c r="L98" s="42" t="s">
        <v>1039</v>
      </c>
      <c r="M98" s="43" t="s">
        <v>902</v>
      </c>
      <c r="N98" s="101" t="s">
        <v>331</v>
      </c>
      <c r="O98" s="29"/>
      <c r="P98" s="22" t="s">
        <v>305</v>
      </c>
      <c r="Q98" s="32"/>
      <c r="R98" s="32" t="s">
        <v>73</v>
      </c>
      <c r="S98" s="27" t="s">
        <v>327</v>
      </c>
      <c r="T98" s="27" t="s">
        <v>25</v>
      </c>
      <c r="U98" s="32" t="s">
        <v>306</v>
      </c>
      <c r="V98" s="32" t="s">
        <v>307</v>
      </c>
      <c r="W98" s="29" t="s">
        <v>328</v>
      </c>
      <c r="X98" s="27" t="s">
        <v>309</v>
      </c>
      <c r="Y98" s="22" t="s">
        <v>25</v>
      </c>
      <c r="Z98" s="22" t="s">
        <v>25</v>
      </c>
      <c r="AA98" s="71">
        <v>0.2</v>
      </c>
      <c r="AB98" s="22" t="s">
        <v>25</v>
      </c>
      <c r="AC98" s="58"/>
      <c r="AD98" s="58"/>
      <c r="AE98" s="58"/>
      <c r="AF98" s="58"/>
      <c r="AG98" s="70"/>
      <c r="AH98" s="70"/>
      <c r="AI98" s="88"/>
      <c r="AJ98" s="27">
        <v>0</v>
      </c>
      <c r="AK98" s="258">
        <v>1</v>
      </c>
      <c r="AL98" s="78">
        <v>0</v>
      </c>
      <c r="AM98" s="78">
        <v>0</v>
      </c>
      <c r="AN98" s="78">
        <v>0</v>
      </c>
      <c r="AO98" s="78">
        <v>0</v>
      </c>
      <c r="AP98" s="78">
        <v>0</v>
      </c>
      <c r="AQ98" s="27">
        <v>0</v>
      </c>
      <c r="AR98" s="28">
        <v>0</v>
      </c>
    </row>
    <row r="99" s="3" customFormat="1" ht="39.95" customHeight="1" spans="1:44">
      <c r="A99" s="336">
        <v>88</v>
      </c>
      <c r="B99" s="27"/>
      <c r="C99" s="27"/>
      <c r="D99" s="27">
        <v>2</v>
      </c>
      <c r="E99" s="27"/>
      <c r="F99" s="27"/>
      <c r="G99" s="27"/>
      <c r="H99" s="27"/>
      <c r="I99" s="27"/>
      <c r="J99" s="22"/>
      <c r="K99" s="22"/>
      <c r="L99" s="42" t="s">
        <v>1040</v>
      </c>
      <c r="M99" s="43" t="s">
        <v>904</v>
      </c>
      <c r="N99" s="101" t="s">
        <v>331</v>
      </c>
      <c r="O99" s="29"/>
      <c r="P99" s="22" t="s">
        <v>305</v>
      </c>
      <c r="Q99" s="32"/>
      <c r="R99" s="32" t="s">
        <v>73</v>
      </c>
      <c r="S99" s="27" t="s">
        <v>327</v>
      </c>
      <c r="T99" s="27" t="s">
        <v>25</v>
      </c>
      <c r="U99" s="32" t="s">
        <v>306</v>
      </c>
      <c r="V99" s="32" t="s">
        <v>307</v>
      </c>
      <c r="W99" s="29" t="s">
        <v>328</v>
      </c>
      <c r="X99" s="27" t="s">
        <v>309</v>
      </c>
      <c r="Y99" s="22" t="s">
        <v>25</v>
      </c>
      <c r="Z99" s="22" t="s">
        <v>25</v>
      </c>
      <c r="AA99" s="71">
        <v>0.2</v>
      </c>
      <c r="AB99" s="22" t="s">
        <v>25</v>
      </c>
      <c r="AC99" s="58"/>
      <c r="AD99" s="58"/>
      <c r="AE99" s="58"/>
      <c r="AF99" s="58"/>
      <c r="AG99" s="70"/>
      <c r="AH99" s="70"/>
      <c r="AI99" s="88"/>
      <c r="AJ99" s="27">
        <v>0</v>
      </c>
      <c r="AK99" s="258">
        <v>0</v>
      </c>
      <c r="AL99" s="22">
        <v>1</v>
      </c>
      <c r="AM99" s="78">
        <v>0</v>
      </c>
      <c r="AN99" s="78">
        <v>0</v>
      </c>
      <c r="AO99" s="78">
        <v>0</v>
      </c>
      <c r="AP99" s="78">
        <v>0</v>
      </c>
      <c r="AQ99" s="27">
        <v>0</v>
      </c>
      <c r="AR99" s="28">
        <v>0</v>
      </c>
    </row>
    <row r="100" s="3" customFormat="1" ht="66" spans="1:44">
      <c r="A100" s="336">
        <v>89</v>
      </c>
      <c r="B100" s="27"/>
      <c r="C100" s="27"/>
      <c r="D100" s="27">
        <v>2</v>
      </c>
      <c r="E100" s="27"/>
      <c r="F100" s="27"/>
      <c r="G100" s="27"/>
      <c r="H100" s="27"/>
      <c r="I100" s="27"/>
      <c r="J100" s="22"/>
      <c r="K100" s="22"/>
      <c r="L100" s="42" t="s">
        <v>901</v>
      </c>
      <c r="M100" s="43" t="s">
        <v>902</v>
      </c>
      <c r="N100" s="44" t="s">
        <v>388</v>
      </c>
      <c r="O100" s="29"/>
      <c r="P100" s="22" t="s">
        <v>305</v>
      </c>
      <c r="Q100" s="32"/>
      <c r="R100" s="32" t="s">
        <v>73</v>
      </c>
      <c r="S100" s="27" t="s">
        <v>327</v>
      </c>
      <c r="T100" s="27" t="s">
        <v>25</v>
      </c>
      <c r="U100" s="32" t="s">
        <v>306</v>
      </c>
      <c r="V100" s="32" t="s">
        <v>307</v>
      </c>
      <c r="W100" s="29" t="s">
        <v>328</v>
      </c>
      <c r="X100" s="27" t="s">
        <v>309</v>
      </c>
      <c r="Y100" s="22" t="s">
        <v>25</v>
      </c>
      <c r="Z100" s="22" t="s">
        <v>25</v>
      </c>
      <c r="AA100" s="71">
        <v>0.2</v>
      </c>
      <c r="AB100" s="22" t="s">
        <v>25</v>
      </c>
      <c r="AC100" s="58"/>
      <c r="AD100" s="58"/>
      <c r="AE100" s="58"/>
      <c r="AF100" s="58"/>
      <c r="AG100" s="70"/>
      <c r="AH100" s="70"/>
      <c r="AI100" s="88"/>
      <c r="AJ100" s="27">
        <v>0</v>
      </c>
      <c r="AK100" s="258">
        <v>0</v>
      </c>
      <c r="AL100" s="78">
        <v>0</v>
      </c>
      <c r="AM100" s="78">
        <v>1</v>
      </c>
      <c r="AN100" s="78">
        <v>0</v>
      </c>
      <c r="AO100" s="78">
        <v>0</v>
      </c>
      <c r="AP100" s="78">
        <v>0</v>
      </c>
      <c r="AQ100" s="27">
        <v>0</v>
      </c>
      <c r="AR100" s="28">
        <v>0</v>
      </c>
    </row>
    <row r="101" s="3" customFormat="1" ht="82.5" spans="1:44">
      <c r="A101" s="336">
        <v>90</v>
      </c>
      <c r="B101" s="27"/>
      <c r="C101" s="27"/>
      <c r="D101" s="27">
        <v>2</v>
      </c>
      <c r="E101" s="27"/>
      <c r="F101" s="27"/>
      <c r="G101" s="27"/>
      <c r="H101" s="27"/>
      <c r="I101" s="27"/>
      <c r="J101" s="22"/>
      <c r="K101" s="22"/>
      <c r="L101" s="42" t="s">
        <v>903</v>
      </c>
      <c r="M101" s="43" t="s">
        <v>904</v>
      </c>
      <c r="N101" s="44" t="s">
        <v>929</v>
      </c>
      <c r="O101" s="29"/>
      <c r="P101" s="22" t="s">
        <v>305</v>
      </c>
      <c r="Q101" s="32"/>
      <c r="R101" s="32" t="s">
        <v>73</v>
      </c>
      <c r="S101" s="27" t="s">
        <v>327</v>
      </c>
      <c r="T101" s="27" t="s">
        <v>25</v>
      </c>
      <c r="U101" s="32" t="s">
        <v>306</v>
      </c>
      <c r="V101" s="32" t="s">
        <v>307</v>
      </c>
      <c r="W101" s="29" t="s">
        <v>328</v>
      </c>
      <c r="X101" s="27" t="s">
        <v>309</v>
      </c>
      <c r="Y101" s="22" t="s">
        <v>25</v>
      </c>
      <c r="Z101" s="22" t="s">
        <v>25</v>
      </c>
      <c r="AA101" s="71">
        <v>0.2</v>
      </c>
      <c r="AB101" s="22" t="s">
        <v>25</v>
      </c>
      <c r="AC101" s="58"/>
      <c r="AD101" s="58"/>
      <c r="AE101" s="58"/>
      <c r="AF101" s="58"/>
      <c r="AG101" s="70"/>
      <c r="AH101" s="70"/>
      <c r="AI101" s="88"/>
      <c r="AJ101" s="27">
        <v>0</v>
      </c>
      <c r="AK101" s="258">
        <v>0</v>
      </c>
      <c r="AL101" s="22">
        <v>0</v>
      </c>
      <c r="AM101" s="78">
        <v>0</v>
      </c>
      <c r="AN101" s="78">
        <v>1</v>
      </c>
      <c r="AO101" s="78">
        <v>0</v>
      </c>
      <c r="AP101" s="78">
        <v>0</v>
      </c>
      <c r="AQ101" s="27">
        <v>0</v>
      </c>
      <c r="AR101" s="28">
        <v>0</v>
      </c>
    </row>
    <row r="102" s="3" customFormat="1" ht="66" spans="1:44">
      <c r="A102" s="336">
        <v>91</v>
      </c>
      <c r="B102" s="27"/>
      <c r="C102" s="27"/>
      <c r="D102" s="27">
        <v>2</v>
      </c>
      <c r="E102" s="27"/>
      <c r="F102" s="27"/>
      <c r="G102" s="27"/>
      <c r="H102" s="27"/>
      <c r="I102" s="27"/>
      <c r="J102" s="22"/>
      <c r="K102" s="22"/>
      <c r="L102" s="42" t="s">
        <v>905</v>
      </c>
      <c r="M102" s="43" t="s">
        <v>902</v>
      </c>
      <c r="N102" s="44" t="s">
        <v>701</v>
      </c>
      <c r="O102" s="29"/>
      <c r="P102" s="22" t="s">
        <v>305</v>
      </c>
      <c r="Q102" s="32"/>
      <c r="R102" s="32" t="s">
        <v>73</v>
      </c>
      <c r="S102" s="27" t="s">
        <v>327</v>
      </c>
      <c r="T102" s="27" t="s">
        <v>25</v>
      </c>
      <c r="U102" s="32" t="s">
        <v>306</v>
      </c>
      <c r="V102" s="32" t="s">
        <v>307</v>
      </c>
      <c r="W102" s="29" t="s">
        <v>328</v>
      </c>
      <c r="X102" s="27" t="s">
        <v>309</v>
      </c>
      <c r="Y102" s="22" t="s">
        <v>25</v>
      </c>
      <c r="Z102" s="22" t="s">
        <v>25</v>
      </c>
      <c r="AA102" s="71">
        <v>0.2</v>
      </c>
      <c r="AB102" s="22" t="s">
        <v>25</v>
      </c>
      <c r="AC102" s="58"/>
      <c r="AD102" s="58"/>
      <c r="AE102" s="58"/>
      <c r="AF102" s="58"/>
      <c r="AG102" s="70"/>
      <c r="AH102" s="70"/>
      <c r="AI102" s="88"/>
      <c r="AJ102" s="27">
        <v>0</v>
      </c>
      <c r="AK102" s="258">
        <v>0</v>
      </c>
      <c r="AL102" s="78">
        <v>0</v>
      </c>
      <c r="AM102" s="78">
        <v>0</v>
      </c>
      <c r="AN102" s="78">
        <v>0</v>
      </c>
      <c r="AO102" s="78">
        <v>1</v>
      </c>
      <c r="AP102" s="78">
        <v>0</v>
      </c>
      <c r="AQ102" s="27">
        <v>0</v>
      </c>
      <c r="AR102" s="28">
        <v>0</v>
      </c>
    </row>
    <row r="103" s="3" customFormat="1" ht="82.5" spans="1:44">
      <c r="A103" s="336">
        <v>92</v>
      </c>
      <c r="B103" s="27"/>
      <c r="C103" s="27"/>
      <c r="D103" s="27">
        <v>2</v>
      </c>
      <c r="E103" s="27"/>
      <c r="F103" s="27"/>
      <c r="G103" s="27"/>
      <c r="H103" s="27"/>
      <c r="I103" s="27"/>
      <c r="J103" s="22"/>
      <c r="K103" s="22"/>
      <c r="L103" s="42" t="s">
        <v>906</v>
      </c>
      <c r="M103" s="43" t="s">
        <v>904</v>
      </c>
      <c r="N103" s="44" t="s">
        <v>702</v>
      </c>
      <c r="O103" s="29"/>
      <c r="P103" s="22" t="s">
        <v>305</v>
      </c>
      <c r="Q103" s="32"/>
      <c r="R103" s="32" t="s">
        <v>73</v>
      </c>
      <c r="S103" s="27" t="s">
        <v>327</v>
      </c>
      <c r="T103" s="27" t="s">
        <v>25</v>
      </c>
      <c r="U103" s="32" t="s">
        <v>306</v>
      </c>
      <c r="V103" s="32" t="s">
        <v>307</v>
      </c>
      <c r="W103" s="29" t="s">
        <v>328</v>
      </c>
      <c r="X103" s="27" t="s">
        <v>309</v>
      </c>
      <c r="Y103" s="22" t="s">
        <v>25</v>
      </c>
      <c r="Z103" s="22" t="s">
        <v>25</v>
      </c>
      <c r="AA103" s="71">
        <v>0.2</v>
      </c>
      <c r="AB103" s="22" t="s">
        <v>25</v>
      </c>
      <c r="AC103" s="58"/>
      <c r="AD103" s="58"/>
      <c r="AE103" s="58"/>
      <c r="AF103" s="58"/>
      <c r="AG103" s="70"/>
      <c r="AH103" s="70"/>
      <c r="AI103" s="88"/>
      <c r="AJ103" s="27">
        <v>0</v>
      </c>
      <c r="AK103" s="258">
        <v>0</v>
      </c>
      <c r="AL103" s="22">
        <v>0</v>
      </c>
      <c r="AM103" s="78">
        <v>0</v>
      </c>
      <c r="AN103" s="78">
        <v>0</v>
      </c>
      <c r="AO103" s="78">
        <v>0</v>
      </c>
      <c r="AP103" s="78">
        <v>1</v>
      </c>
      <c r="AQ103" s="27">
        <v>0</v>
      </c>
      <c r="AR103" s="28">
        <v>0</v>
      </c>
    </row>
    <row r="104" s="3" customFormat="1" ht="39.95" customHeight="1" spans="1:44">
      <c r="A104" s="336">
        <v>93</v>
      </c>
      <c r="B104" s="27"/>
      <c r="C104" s="27"/>
      <c r="D104" s="27">
        <v>2</v>
      </c>
      <c r="E104" s="27"/>
      <c r="F104" s="27"/>
      <c r="G104" s="27"/>
      <c r="H104" s="27"/>
      <c r="I104" s="27"/>
      <c r="J104" s="22"/>
      <c r="K104" s="22"/>
      <c r="L104" s="42" t="s">
        <v>442</v>
      </c>
      <c r="M104" s="43" t="s">
        <v>443</v>
      </c>
      <c r="N104" s="47" t="s">
        <v>444</v>
      </c>
      <c r="O104" s="29"/>
      <c r="P104" s="22" t="s">
        <v>305</v>
      </c>
      <c r="Q104" s="53" t="s">
        <v>25</v>
      </c>
      <c r="R104" s="32" t="s">
        <v>73</v>
      </c>
      <c r="S104" s="42" t="s">
        <v>327</v>
      </c>
      <c r="T104" s="53" t="s">
        <v>25</v>
      </c>
      <c r="U104" s="32" t="s">
        <v>307</v>
      </c>
      <c r="V104" s="32" t="s">
        <v>306</v>
      </c>
      <c r="W104" s="23" t="s">
        <v>444</v>
      </c>
      <c r="X104" s="53" t="s">
        <v>25</v>
      </c>
      <c r="Y104" s="53" t="s">
        <v>25</v>
      </c>
      <c r="Z104" s="53" t="s">
        <v>25</v>
      </c>
      <c r="AA104" s="71">
        <v>0.001</v>
      </c>
      <c r="AB104" s="22" t="s">
        <v>25</v>
      </c>
      <c r="AC104" s="58"/>
      <c r="AD104" s="58"/>
      <c r="AE104" s="58"/>
      <c r="AF104" s="58"/>
      <c r="AG104" s="70"/>
      <c r="AH104" s="70"/>
      <c r="AI104" s="88"/>
      <c r="AJ104" s="27">
        <v>8</v>
      </c>
      <c r="AK104" s="315">
        <v>8</v>
      </c>
      <c r="AL104" s="78">
        <v>8</v>
      </c>
      <c r="AM104" s="78">
        <v>8</v>
      </c>
      <c r="AN104" s="78">
        <v>8</v>
      </c>
      <c r="AO104" s="78">
        <v>8</v>
      </c>
      <c r="AP104" s="78">
        <v>8</v>
      </c>
      <c r="AQ104" s="27">
        <v>8</v>
      </c>
      <c r="AR104" s="28">
        <v>8</v>
      </c>
    </row>
    <row r="105" s="3" customFormat="1" ht="39.95" customHeight="1" spans="1:44">
      <c r="A105" s="336">
        <v>94</v>
      </c>
      <c r="B105" s="27"/>
      <c r="C105" s="27"/>
      <c r="D105" s="27">
        <v>2</v>
      </c>
      <c r="E105" s="27"/>
      <c r="F105" s="27"/>
      <c r="G105" s="27"/>
      <c r="H105" s="27"/>
      <c r="I105" s="27"/>
      <c r="J105" s="22"/>
      <c r="K105" s="22"/>
      <c r="L105" s="42" t="s">
        <v>1041</v>
      </c>
      <c r="M105" s="43" t="s">
        <v>1042</v>
      </c>
      <c r="N105" s="101" t="s">
        <v>247</v>
      </c>
      <c r="O105" s="29"/>
      <c r="P105" s="22" t="s">
        <v>305</v>
      </c>
      <c r="Q105" s="32"/>
      <c r="R105" s="32" t="s">
        <v>73</v>
      </c>
      <c r="S105" s="42" t="s">
        <v>1041</v>
      </c>
      <c r="T105" s="53" t="s">
        <v>73</v>
      </c>
      <c r="U105" s="32" t="s">
        <v>306</v>
      </c>
      <c r="V105" s="32" t="s">
        <v>307</v>
      </c>
      <c r="W105" s="29" t="s">
        <v>328</v>
      </c>
      <c r="X105" s="27" t="s">
        <v>309</v>
      </c>
      <c r="Y105" s="53" t="s">
        <v>25</v>
      </c>
      <c r="Z105" s="23" t="s">
        <v>25</v>
      </c>
      <c r="AA105" s="114">
        <f>AA106+AA107+AA108+AA109*AJ109</f>
        <v>1.07</v>
      </c>
      <c r="AB105" s="22" t="s">
        <v>25</v>
      </c>
      <c r="AC105" s="58"/>
      <c r="AD105" s="58"/>
      <c r="AE105" s="58"/>
      <c r="AF105" s="58"/>
      <c r="AG105" s="70"/>
      <c r="AH105" s="70"/>
      <c r="AI105" s="88"/>
      <c r="AJ105" s="27">
        <v>1</v>
      </c>
      <c r="AK105" s="315">
        <v>1</v>
      </c>
      <c r="AL105" s="78">
        <v>1</v>
      </c>
      <c r="AM105" s="78">
        <v>1</v>
      </c>
      <c r="AN105" s="78">
        <v>1</v>
      </c>
      <c r="AO105" s="78">
        <v>1</v>
      </c>
      <c r="AP105" s="78">
        <v>1</v>
      </c>
      <c r="AQ105" s="27">
        <v>1</v>
      </c>
      <c r="AR105" s="28">
        <v>1</v>
      </c>
    </row>
    <row r="106" s="3" customFormat="1" ht="39.95" customHeight="1" spans="1:44">
      <c r="A106" s="336">
        <v>95</v>
      </c>
      <c r="B106" s="27"/>
      <c r="C106" s="27"/>
      <c r="D106" s="27"/>
      <c r="E106" s="27">
        <v>3</v>
      </c>
      <c r="F106" s="27"/>
      <c r="G106" s="27"/>
      <c r="H106" s="27"/>
      <c r="I106" s="27"/>
      <c r="J106" s="22"/>
      <c r="K106" s="22"/>
      <c r="L106" s="42" t="s">
        <v>1043</v>
      </c>
      <c r="M106" s="43" t="s">
        <v>1044</v>
      </c>
      <c r="N106" s="101" t="s">
        <v>247</v>
      </c>
      <c r="O106" s="29"/>
      <c r="P106" s="22" t="s">
        <v>305</v>
      </c>
      <c r="Q106" s="32"/>
      <c r="R106" s="32" t="s">
        <v>73</v>
      </c>
      <c r="S106" s="42" t="s">
        <v>1043</v>
      </c>
      <c r="T106" s="53" t="s">
        <v>73</v>
      </c>
      <c r="U106" s="32" t="s">
        <v>306</v>
      </c>
      <c r="V106" s="32" t="s">
        <v>307</v>
      </c>
      <c r="W106" s="29" t="s">
        <v>370</v>
      </c>
      <c r="X106" s="53" t="s">
        <v>1045</v>
      </c>
      <c r="Y106" s="53" t="s">
        <v>25</v>
      </c>
      <c r="Z106" s="23" t="s">
        <v>25</v>
      </c>
      <c r="AA106" s="114">
        <v>0.3051</v>
      </c>
      <c r="AB106" s="22" t="s">
        <v>25</v>
      </c>
      <c r="AC106" s="58"/>
      <c r="AD106" s="58"/>
      <c r="AE106" s="58"/>
      <c r="AF106" s="58"/>
      <c r="AG106" s="70"/>
      <c r="AH106" s="70"/>
      <c r="AI106" s="88"/>
      <c r="AJ106" s="27">
        <v>1</v>
      </c>
      <c r="AK106" s="315">
        <v>1</v>
      </c>
      <c r="AL106" s="78">
        <v>1</v>
      </c>
      <c r="AM106" s="78">
        <v>1</v>
      </c>
      <c r="AN106" s="78">
        <v>1</v>
      </c>
      <c r="AO106" s="78">
        <v>1</v>
      </c>
      <c r="AP106" s="78">
        <v>1</v>
      </c>
      <c r="AQ106" s="27">
        <v>1</v>
      </c>
      <c r="AR106" s="28">
        <v>1</v>
      </c>
    </row>
    <row r="107" s="3" customFormat="1" ht="39.95" customHeight="1" spans="1:44">
      <c r="A107" s="336">
        <v>96</v>
      </c>
      <c r="B107" s="27"/>
      <c r="C107" s="27"/>
      <c r="D107" s="27"/>
      <c r="E107" s="27">
        <v>3</v>
      </c>
      <c r="F107" s="27"/>
      <c r="G107" s="27"/>
      <c r="H107" s="27"/>
      <c r="I107" s="27"/>
      <c r="J107" s="22"/>
      <c r="K107" s="22"/>
      <c r="L107" s="42" t="s">
        <v>1046</v>
      </c>
      <c r="M107" s="43" t="s">
        <v>1047</v>
      </c>
      <c r="N107" s="101" t="s">
        <v>247</v>
      </c>
      <c r="O107" s="29"/>
      <c r="P107" s="22" t="s">
        <v>305</v>
      </c>
      <c r="Q107" s="32"/>
      <c r="R107" s="32" t="s">
        <v>73</v>
      </c>
      <c r="S107" s="42" t="s">
        <v>1046</v>
      </c>
      <c r="T107" s="53" t="s">
        <v>73</v>
      </c>
      <c r="U107" s="32" t="s">
        <v>306</v>
      </c>
      <c r="V107" s="32" t="s">
        <v>307</v>
      </c>
      <c r="W107" s="29" t="s">
        <v>370</v>
      </c>
      <c r="X107" s="53" t="s">
        <v>1045</v>
      </c>
      <c r="Y107" s="53" t="s">
        <v>25</v>
      </c>
      <c r="Z107" s="23" t="s">
        <v>25</v>
      </c>
      <c r="AA107" s="327">
        <v>0.6597</v>
      </c>
      <c r="AB107" s="22" t="s">
        <v>25</v>
      </c>
      <c r="AC107" s="58"/>
      <c r="AD107" s="58"/>
      <c r="AE107" s="58"/>
      <c r="AF107" s="58"/>
      <c r="AG107" s="70"/>
      <c r="AH107" s="70"/>
      <c r="AI107" s="88"/>
      <c r="AJ107" s="27">
        <v>1</v>
      </c>
      <c r="AK107" s="315">
        <v>1</v>
      </c>
      <c r="AL107" s="78">
        <v>1</v>
      </c>
      <c r="AM107" s="78">
        <v>1</v>
      </c>
      <c r="AN107" s="78">
        <v>1</v>
      </c>
      <c r="AO107" s="78">
        <v>1</v>
      </c>
      <c r="AP107" s="78">
        <v>1</v>
      </c>
      <c r="AQ107" s="27">
        <v>1</v>
      </c>
      <c r="AR107" s="28">
        <v>1</v>
      </c>
    </row>
    <row r="108" s="3" customFormat="1" ht="39.95" customHeight="1" spans="1:44">
      <c r="A108" s="336">
        <v>97</v>
      </c>
      <c r="B108" s="27"/>
      <c r="C108" s="27"/>
      <c r="D108" s="27"/>
      <c r="E108" s="27">
        <v>3</v>
      </c>
      <c r="F108" s="27"/>
      <c r="G108" s="27"/>
      <c r="H108" s="27"/>
      <c r="I108" s="27"/>
      <c r="J108" s="22"/>
      <c r="K108" s="22"/>
      <c r="L108" s="102">
        <v>330102304200</v>
      </c>
      <c r="M108" s="43" t="s">
        <v>1048</v>
      </c>
      <c r="N108" s="47" t="s">
        <v>598</v>
      </c>
      <c r="O108" s="29"/>
      <c r="P108" s="22" t="s">
        <v>305</v>
      </c>
      <c r="Q108" s="32"/>
      <c r="R108" s="32" t="s">
        <v>73</v>
      </c>
      <c r="S108" s="42" t="s">
        <v>327</v>
      </c>
      <c r="T108" s="53" t="s">
        <v>25</v>
      </c>
      <c r="U108" s="32" t="s">
        <v>307</v>
      </c>
      <c r="V108" s="32" t="s">
        <v>306</v>
      </c>
      <c r="W108" s="29" t="s">
        <v>1049</v>
      </c>
      <c r="X108" s="27" t="s">
        <v>309</v>
      </c>
      <c r="Y108" s="53" t="s">
        <v>25</v>
      </c>
      <c r="Z108" s="23" t="s">
        <v>1050</v>
      </c>
      <c r="AA108" s="114">
        <v>0.0952</v>
      </c>
      <c r="AB108" s="22" t="s">
        <v>25</v>
      </c>
      <c r="AC108" s="58"/>
      <c r="AD108" s="58"/>
      <c r="AE108" s="58"/>
      <c r="AF108" s="58"/>
      <c r="AG108" s="70"/>
      <c r="AH108" s="70"/>
      <c r="AI108" s="88"/>
      <c r="AJ108" s="27">
        <v>1</v>
      </c>
      <c r="AK108" s="315">
        <v>1</v>
      </c>
      <c r="AL108" s="78">
        <v>1</v>
      </c>
      <c r="AM108" s="78">
        <v>1</v>
      </c>
      <c r="AN108" s="78">
        <v>1</v>
      </c>
      <c r="AO108" s="78">
        <v>1</v>
      </c>
      <c r="AP108" s="78">
        <v>1</v>
      </c>
      <c r="AQ108" s="27">
        <v>1</v>
      </c>
      <c r="AR108" s="28">
        <v>1</v>
      </c>
    </row>
    <row r="109" s="3" customFormat="1" ht="39.95" customHeight="1" spans="1:44">
      <c r="A109" s="336">
        <v>98</v>
      </c>
      <c r="B109" s="27"/>
      <c r="C109" s="27"/>
      <c r="D109" s="27"/>
      <c r="E109" s="27">
        <v>3</v>
      </c>
      <c r="F109" s="27"/>
      <c r="G109" s="27"/>
      <c r="H109" s="27"/>
      <c r="I109" s="27"/>
      <c r="J109" s="22"/>
      <c r="K109" s="22"/>
      <c r="L109" s="102" t="s">
        <v>1051</v>
      </c>
      <c r="M109" s="43" t="s">
        <v>1052</v>
      </c>
      <c r="N109" s="47" t="s">
        <v>1053</v>
      </c>
      <c r="O109" s="22"/>
      <c r="P109" s="22" t="s">
        <v>305</v>
      </c>
      <c r="Q109" s="32"/>
      <c r="R109" s="32" t="s">
        <v>73</v>
      </c>
      <c r="S109" s="42" t="s">
        <v>327</v>
      </c>
      <c r="T109" s="53" t="s">
        <v>25</v>
      </c>
      <c r="U109" s="32" t="s">
        <v>307</v>
      </c>
      <c r="V109" s="32" t="s">
        <v>306</v>
      </c>
      <c r="W109" s="29" t="s">
        <v>444</v>
      </c>
      <c r="X109" s="27" t="s">
        <v>1054</v>
      </c>
      <c r="Y109" s="53" t="s">
        <v>25</v>
      </c>
      <c r="Z109" s="23" t="s">
        <v>1055</v>
      </c>
      <c r="AA109" s="114">
        <v>0.002</v>
      </c>
      <c r="AB109" s="22" t="s">
        <v>643</v>
      </c>
      <c r="AC109" s="58"/>
      <c r="AD109" s="58"/>
      <c r="AE109" s="58"/>
      <c r="AF109" s="58"/>
      <c r="AG109" s="70"/>
      <c r="AH109" s="70"/>
      <c r="AI109" s="88"/>
      <c r="AJ109" s="27">
        <v>5</v>
      </c>
      <c r="AK109" s="315">
        <v>5</v>
      </c>
      <c r="AL109" s="78">
        <v>5</v>
      </c>
      <c r="AM109" s="78">
        <v>5</v>
      </c>
      <c r="AN109" s="78">
        <v>5</v>
      </c>
      <c r="AO109" s="78">
        <v>5</v>
      </c>
      <c r="AP109" s="78">
        <v>5</v>
      </c>
      <c r="AQ109" s="27">
        <v>5</v>
      </c>
      <c r="AR109" s="28">
        <v>5</v>
      </c>
    </row>
    <row r="110" s="3" customFormat="1" ht="39.95" customHeight="1" spans="1:44">
      <c r="A110" s="336">
        <v>99</v>
      </c>
      <c r="B110" s="27"/>
      <c r="C110" s="27"/>
      <c r="D110" s="27">
        <v>2</v>
      </c>
      <c r="E110" s="27"/>
      <c r="F110" s="27"/>
      <c r="G110" s="27"/>
      <c r="H110" s="27"/>
      <c r="I110" s="27"/>
      <c r="J110" s="22"/>
      <c r="K110" s="22"/>
      <c r="L110" s="102" t="s">
        <v>140</v>
      </c>
      <c r="M110" s="43" t="s">
        <v>1056</v>
      </c>
      <c r="N110" s="47" t="s">
        <v>1057</v>
      </c>
      <c r="O110" s="22"/>
      <c r="P110" s="22" t="s">
        <v>305</v>
      </c>
      <c r="Q110" s="32"/>
      <c r="R110" s="32" t="s">
        <v>73</v>
      </c>
      <c r="S110" s="42" t="s">
        <v>327</v>
      </c>
      <c r="T110" s="53" t="s">
        <v>25</v>
      </c>
      <c r="U110" s="32" t="s">
        <v>307</v>
      </c>
      <c r="V110" s="32" t="s">
        <v>306</v>
      </c>
      <c r="W110" s="29" t="s">
        <v>444</v>
      </c>
      <c r="X110" s="27" t="s">
        <v>1058</v>
      </c>
      <c r="Y110" s="53" t="s">
        <v>25</v>
      </c>
      <c r="Z110" s="53" t="s">
        <v>25</v>
      </c>
      <c r="AA110" s="114">
        <v>0.0027</v>
      </c>
      <c r="AB110" s="53" t="s">
        <v>25</v>
      </c>
      <c r="AC110" s="58"/>
      <c r="AD110" s="58"/>
      <c r="AE110" s="58"/>
      <c r="AF110" s="58"/>
      <c r="AG110" s="70"/>
      <c r="AH110" s="70"/>
      <c r="AI110" s="88"/>
      <c r="AJ110" s="27">
        <v>4</v>
      </c>
      <c r="AK110" s="315">
        <v>4</v>
      </c>
      <c r="AL110" s="78">
        <v>4</v>
      </c>
      <c r="AM110" s="78">
        <v>4</v>
      </c>
      <c r="AN110" s="78">
        <v>4</v>
      </c>
      <c r="AO110" s="78">
        <v>4</v>
      </c>
      <c r="AP110" s="78">
        <v>4</v>
      </c>
      <c r="AQ110" s="27">
        <v>4</v>
      </c>
      <c r="AR110" s="28">
        <v>4</v>
      </c>
    </row>
    <row r="111" s="3" customFormat="1" ht="39.95" customHeight="1" spans="1:44">
      <c r="A111" s="336">
        <v>100</v>
      </c>
      <c r="B111" s="27"/>
      <c r="C111" s="27"/>
      <c r="D111" s="27">
        <v>2</v>
      </c>
      <c r="E111" s="27"/>
      <c r="F111" s="27"/>
      <c r="G111" s="27"/>
      <c r="H111" s="27"/>
      <c r="I111" s="27"/>
      <c r="J111" s="22"/>
      <c r="K111" s="22"/>
      <c r="L111" s="102" t="s">
        <v>1059</v>
      </c>
      <c r="M111" s="43" t="s">
        <v>1060</v>
      </c>
      <c r="N111" s="88" t="s">
        <v>247</v>
      </c>
      <c r="O111" s="22"/>
      <c r="P111" s="22" t="s">
        <v>305</v>
      </c>
      <c r="Q111" s="53"/>
      <c r="R111" s="32" t="s">
        <v>73</v>
      </c>
      <c r="S111" s="102" t="s">
        <v>1059</v>
      </c>
      <c r="T111" s="53" t="s">
        <v>73</v>
      </c>
      <c r="U111" s="32" t="s">
        <v>306</v>
      </c>
      <c r="V111" s="32" t="s">
        <v>307</v>
      </c>
      <c r="W111" s="53" t="s">
        <v>672</v>
      </c>
      <c r="X111" s="53" t="s">
        <v>997</v>
      </c>
      <c r="Y111" s="53" t="s">
        <v>25</v>
      </c>
      <c r="Z111" s="53" t="s">
        <v>25</v>
      </c>
      <c r="AA111" s="328">
        <v>0.0568</v>
      </c>
      <c r="AB111" s="22" t="s">
        <v>25</v>
      </c>
      <c r="AC111" s="58"/>
      <c r="AD111" s="58"/>
      <c r="AE111" s="58"/>
      <c r="AF111" s="58"/>
      <c r="AG111" s="70"/>
      <c r="AH111" s="70"/>
      <c r="AI111" s="88"/>
      <c r="AJ111" s="27">
        <v>1</v>
      </c>
      <c r="AK111" s="315">
        <v>1</v>
      </c>
      <c r="AL111" s="78">
        <v>1</v>
      </c>
      <c r="AM111" s="78">
        <v>1</v>
      </c>
      <c r="AN111" s="78">
        <v>1</v>
      </c>
      <c r="AO111" s="78">
        <v>1</v>
      </c>
      <c r="AP111" s="78">
        <v>1</v>
      </c>
      <c r="AQ111" s="27">
        <v>1</v>
      </c>
      <c r="AR111" s="28">
        <v>1</v>
      </c>
    </row>
    <row r="112" s="3" customFormat="1" ht="39.95" customHeight="1" spans="1:44">
      <c r="A112" s="336">
        <v>101</v>
      </c>
      <c r="B112" s="27"/>
      <c r="C112" s="27"/>
      <c r="D112" s="27">
        <v>2</v>
      </c>
      <c r="E112" s="27"/>
      <c r="F112" s="27"/>
      <c r="G112" s="27"/>
      <c r="H112" s="27"/>
      <c r="I112" s="27"/>
      <c r="J112" s="22"/>
      <c r="K112" s="22"/>
      <c r="L112" s="53" t="s">
        <v>85</v>
      </c>
      <c r="M112" s="43" t="s">
        <v>86</v>
      </c>
      <c r="N112" s="99" t="s">
        <v>676</v>
      </c>
      <c r="O112" s="98" t="s">
        <v>106</v>
      </c>
      <c r="P112" s="23" t="s">
        <v>305</v>
      </c>
      <c r="Q112" s="32"/>
      <c r="R112" s="32" t="s">
        <v>73</v>
      </c>
      <c r="S112" s="53" t="s">
        <v>327</v>
      </c>
      <c r="T112" s="32" t="s">
        <v>25</v>
      </c>
      <c r="U112" s="32" t="s">
        <v>307</v>
      </c>
      <c r="V112" s="32" t="s">
        <v>306</v>
      </c>
      <c r="W112" s="29" t="s">
        <v>444</v>
      </c>
      <c r="X112" s="27" t="s">
        <v>677</v>
      </c>
      <c r="Y112" s="27" t="s">
        <v>25</v>
      </c>
      <c r="Z112" s="53" t="s">
        <v>25</v>
      </c>
      <c r="AA112" s="71">
        <v>0.0023</v>
      </c>
      <c r="AB112" s="22" t="s">
        <v>643</v>
      </c>
      <c r="AC112" s="58"/>
      <c r="AD112" s="58"/>
      <c r="AE112" s="58"/>
      <c r="AF112" s="58"/>
      <c r="AG112" s="70"/>
      <c r="AH112" s="70"/>
      <c r="AI112" s="84"/>
      <c r="AJ112" s="27">
        <v>2</v>
      </c>
      <c r="AK112" s="315">
        <v>2</v>
      </c>
      <c r="AL112" s="78">
        <v>2</v>
      </c>
      <c r="AM112" s="78">
        <v>2</v>
      </c>
      <c r="AN112" s="78">
        <v>2</v>
      </c>
      <c r="AO112" s="78">
        <v>2</v>
      </c>
      <c r="AP112" s="78">
        <v>2</v>
      </c>
      <c r="AQ112" s="27">
        <v>2</v>
      </c>
      <c r="AR112" s="28">
        <v>2</v>
      </c>
    </row>
    <row r="113" ht="39.95" customHeight="1" spans="1:44">
      <c r="A113" s="336">
        <v>102</v>
      </c>
      <c r="B113" s="27"/>
      <c r="C113" s="27"/>
      <c r="D113" s="27">
        <v>2</v>
      </c>
      <c r="E113" s="30"/>
      <c r="F113" s="27"/>
      <c r="G113" s="27"/>
      <c r="H113" s="27"/>
      <c r="I113" s="27"/>
      <c r="J113" s="22"/>
      <c r="K113" s="22"/>
      <c r="L113" s="27" t="s">
        <v>998</v>
      </c>
      <c r="M113" s="43" t="s">
        <v>999</v>
      </c>
      <c r="N113" s="47" t="s">
        <v>598</v>
      </c>
      <c r="O113" s="29"/>
      <c r="P113" s="22" t="s">
        <v>305</v>
      </c>
      <c r="Q113" s="32"/>
      <c r="R113" s="32" t="s">
        <v>73</v>
      </c>
      <c r="S113" s="42" t="s">
        <v>327</v>
      </c>
      <c r="T113" s="53" t="s">
        <v>25</v>
      </c>
      <c r="U113" s="32" t="s">
        <v>307</v>
      </c>
      <c r="V113" s="32" t="s">
        <v>306</v>
      </c>
      <c r="W113" s="29" t="s">
        <v>370</v>
      </c>
      <c r="X113" s="27" t="s">
        <v>1001</v>
      </c>
      <c r="Y113" s="53" t="s">
        <v>25</v>
      </c>
      <c r="Z113" s="23" t="s">
        <v>1002</v>
      </c>
      <c r="AA113" s="71">
        <v>0.002</v>
      </c>
      <c r="AB113" s="22" t="s">
        <v>25</v>
      </c>
      <c r="AC113" s="58"/>
      <c r="AD113" s="58"/>
      <c r="AE113" s="58"/>
      <c r="AF113" s="58"/>
      <c r="AG113" s="70"/>
      <c r="AH113" s="70"/>
      <c r="AI113" s="88"/>
      <c r="AJ113" s="27">
        <v>1</v>
      </c>
      <c r="AK113" s="315">
        <v>1</v>
      </c>
      <c r="AL113" s="78">
        <v>1</v>
      </c>
      <c r="AM113" s="78">
        <v>1</v>
      </c>
      <c r="AN113" s="78">
        <v>1</v>
      </c>
      <c r="AO113" s="78">
        <v>1</v>
      </c>
      <c r="AP113" s="78">
        <v>1</v>
      </c>
      <c r="AQ113" s="27">
        <v>1</v>
      </c>
      <c r="AR113" s="28">
        <v>1</v>
      </c>
    </row>
    <row r="114" ht="39.95" customHeight="1" spans="1:44">
      <c r="A114" s="336">
        <v>103</v>
      </c>
      <c r="B114" s="27"/>
      <c r="C114" s="27">
        <v>1</v>
      </c>
      <c r="D114" s="27"/>
      <c r="E114" s="30"/>
      <c r="F114" s="27"/>
      <c r="G114" s="27"/>
      <c r="H114" s="27"/>
      <c r="I114" s="27"/>
      <c r="J114" s="22"/>
      <c r="K114" s="22"/>
      <c r="L114" s="102" t="s">
        <v>1061</v>
      </c>
      <c r="M114" s="43" t="s">
        <v>1062</v>
      </c>
      <c r="N114" s="47" t="s">
        <v>247</v>
      </c>
      <c r="O114" s="29"/>
      <c r="P114" s="22" t="s">
        <v>305</v>
      </c>
      <c r="Q114" s="32"/>
      <c r="R114" s="32" t="s">
        <v>73</v>
      </c>
      <c r="S114" s="102" t="s">
        <v>1061</v>
      </c>
      <c r="T114" s="32" t="s">
        <v>73</v>
      </c>
      <c r="U114" s="32" t="s">
        <v>306</v>
      </c>
      <c r="V114" s="32" t="s">
        <v>307</v>
      </c>
      <c r="W114" s="29" t="s">
        <v>328</v>
      </c>
      <c r="X114" s="27" t="s">
        <v>309</v>
      </c>
      <c r="Y114" s="53" t="s">
        <v>25</v>
      </c>
      <c r="Z114" s="53" t="s">
        <v>25</v>
      </c>
      <c r="AA114" s="114">
        <f>AA115+AA116*AJ116</f>
        <v>0.4005</v>
      </c>
      <c r="AB114" s="22" t="s">
        <v>555</v>
      </c>
      <c r="AC114" s="58"/>
      <c r="AD114" s="58"/>
      <c r="AE114" s="58"/>
      <c r="AF114" s="58"/>
      <c r="AG114" s="70"/>
      <c r="AH114" s="70"/>
      <c r="AI114" s="88"/>
      <c r="AJ114" s="27">
        <v>1</v>
      </c>
      <c r="AK114" s="315">
        <v>1</v>
      </c>
      <c r="AL114" s="78">
        <v>1</v>
      </c>
      <c r="AM114" s="78">
        <v>1</v>
      </c>
      <c r="AN114" s="78">
        <v>1</v>
      </c>
      <c r="AO114" s="78">
        <v>1</v>
      </c>
      <c r="AP114" s="78">
        <v>1</v>
      </c>
      <c r="AQ114" s="27">
        <v>1</v>
      </c>
      <c r="AR114" s="28">
        <v>1</v>
      </c>
    </row>
    <row r="115" ht="39.95" customHeight="1" spans="1:44">
      <c r="A115" s="336">
        <v>104</v>
      </c>
      <c r="B115" s="27"/>
      <c r="C115" s="27"/>
      <c r="D115" s="27">
        <v>2</v>
      </c>
      <c r="E115" s="30"/>
      <c r="F115" s="27"/>
      <c r="G115" s="27"/>
      <c r="H115" s="27"/>
      <c r="I115" s="27"/>
      <c r="J115" s="22"/>
      <c r="K115" s="22"/>
      <c r="L115" s="102" t="s">
        <v>1063</v>
      </c>
      <c r="M115" s="43" t="s">
        <v>1064</v>
      </c>
      <c r="N115" s="47" t="s">
        <v>247</v>
      </c>
      <c r="O115" s="29"/>
      <c r="P115" s="22" t="s">
        <v>305</v>
      </c>
      <c r="Q115" s="32"/>
      <c r="R115" s="32" t="s">
        <v>73</v>
      </c>
      <c r="S115" s="102" t="s">
        <v>1063</v>
      </c>
      <c r="T115" s="32" t="s">
        <v>73</v>
      </c>
      <c r="U115" s="32" t="s">
        <v>306</v>
      </c>
      <c r="V115" s="32" t="s">
        <v>307</v>
      </c>
      <c r="W115" s="29" t="s">
        <v>1049</v>
      </c>
      <c r="X115" s="27" t="s">
        <v>1065</v>
      </c>
      <c r="Y115" s="53" t="s">
        <v>494</v>
      </c>
      <c r="Z115" s="53" t="s">
        <v>25</v>
      </c>
      <c r="AA115" s="114">
        <v>0.3425</v>
      </c>
      <c r="AB115" s="22" t="s">
        <v>25</v>
      </c>
      <c r="AC115" s="58"/>
      <c r="AD115" s="58"/>
      <c r="AE115" s="58"/>
      <c r="AF115" s="58"/>
      <c r="AG115" s="70"/>
      <c r="AH115" s="70"/>
      <c r="AI115" s="88"/>
      <c r="AJ115" s="27">
        <v>1</v>
      </c>
      <c r="AK115" s="258">
        <v>1</v>
      </c>
      <c r="AL115" s="78">
        <v>1</v>
      </c>
      <c r="AM115" s="78">
        <v>1</v>
      </c>
      <c r="AN115" s="78">
        <v>1</v>
      </c>
      <c r="AO115" s="78">
        <v>1</v>
      </c>
      <c r="AP115" s="78">
        <v>1</v>
      </c>
      <c r="AQ115" s="27">
        <v>1</v>
      </c>
      <c r="AR115" s="28">
        <v>1</v>
      </c>
    </row>
    <row r="116" ht="39.95" customHeight="1" spans="1:44">
      <c r="A116" s="336">
        <v>105</v>
      </c>
      <c r="B116" s="27"/>
      <c r="C116" s="27"/>
      <c r="D116" s="27">
        <v>2</v>
      </c>
      <c r="E116" s="27"/>
      <c r="F116" s="27"/>
      <c r="G116" s="27"/>
      <c r="H116" s="27"/>
      <c r="I116" s="27"/>
      <c r="J116" s="22"/>
      <c r="K116" s="22"/>
      <c r="L116" s="102" t="s">
        <v>1066</v>
      </c>
      <c r="M116" s="43" t="s">
        <v>1067</v>
      </c>
      <c r="N116" s="47" t="s">
        <v>247</v>
      </c>
      <c r="O116" s="29"/>
      <c r="P116" s="22" t="s">
        <v>305</v>
      </c>
      <c r="Q116" s="32"/>
      <c r="R116" s="32" t="s">
        <v>73</v>
      </c>
      <c r="S116" s="102" t="s">
        <v>1066</v>
      </c>
      <c r="T116" s="32" t="s">
        <v>73</v>
      </c>
      <c r="U116" s="32" t="s">
        <v>306</v>
      </c>
      <c r="V116" s="57" t="s">
        <v>307</v>
      </c>
      <c r="W116" s="29" t="s">
        <v>1068</v>
      </c>
      <c r="X116" s="27" t="s">
        <v>1069</v>
      </c>
      <c r="Y116" s="53" t="s">
        <v>420</v>
      </c>
      <c r="Z116" s="53" t="s">
        <v>25</v>
      </c>
      <c r="AA116" s="114">
        <v>0.029</v>
      </c>
      <c r="AB116" s="22" t="s">
        <v>25</v>
      </c>
      <c r="AC116" s="58"/>
      <c r="AD116" s="58"/>
      <c r="AE116" s="58"/>
      <c r="AF116" s="58"/>
      <c r="AG116" s="70"/>
      <c r="AH116" s="70"/>
      <c r="AI116" s="88"/>
      <c r="AJ116" s="27">
        <v>2</v>
      </c>
      <c r="AK116" s="258">
        <v>2</v>
      </c>
      <c r="AL116" s="78">
        <v>2</v>
      </c>
      <c r="AM116" s="78">
        <v>2</v>
      </c>
      <c r="AN116" s="78">
        <v>2</v>
      </c>
      <c r="AO116" s="78">
        <v>2</v>
      </c>
      <c r="AP116" s="78">
        <v>2</v>
      </c>
      <c r="AQ116" s="27">
        <v>2</v>
      </c>
      <c r="AR116" s="28">
        <v>2</v>
      </c>
    </row>
    <row r="117" s="7" customFormat="1" ht="39.95" customHeight="1" spans="1:44">
      <c r="A117" s="336">
        <v>106</v>
      </c>
      <c r="B117" s="27"/>
      <c r="C117" s="27">
        <v>1</v>
      </c>
      <c r="D117" s="27"/>
      <c r="E117" s="27"/>
      <c r="F117" s="27"/>
      <c r="G117" s="27"/>
      <c r="H117" s="27"/>
      <c r="I117" s="27"/>
      <c r="J117" s="22"/>
      <c r="K117" s="22"/>
      <c r="L117" s="102" t="s">
        <v>1070</v>
      </c>
      <c r="M117" s="43" t="s">
        <v>859</v>
      </c>
      <c r="N117" s="339" t="s">
        <v>336</v>
      </c>
      <c r="O117" s="29"/>
      <c r="P117" s="22" t="s">
        <v>305</v>
      </c>
      <c r="Q117" s="32"/>
      <c r="R117" s="32" t="s">
        <v>73</v>
      </c>
      <c r="S117" s="102" t="s">
        <v>1071</v>
      </c>
      <c r="T117" s="53" t="s">
        <v>73</v>
      </c>
      <c r="U117" s="32" t="s">
        <v>306</v>
      </c>
      <c r="V117" s="32" t="s">
        <v>307</v>
      </c>
      <c r="W117" s="29" t="s">
        <v>328</v>
      </c>
      <c r="X117" s="27" t="s">
        <v>309</v>
      </c>
      <c r="Y117" s="53" t="s">
        <v>25</v>
      </c>
      <c r="Z117" s="23" t="s">
        <v>1072</v>
      </c>
      <c r="AA117" s="111">
        <f>AA126+AA133*AJ133+AA134</f>
        <v>0.501</v>
      </c>
      <c r="AB117" s="22" t="s">
        <v>25</v>
      </c>
      <c r="AC117" s="58"/>
      <c r="AD117" s="58"/>
      <c r="AE117" s="58"/>
      <c r="AF117" s="58"/>
      <c r="AG117" s="70"/>
      <c r="AH117" s="70"/>
      <c r="AI117" s="88"/>
      <c r="AJ117" s="27">
        <v>0</v>
      </c>
      <c r="AK117" s="258">
        <v>0</v>
      </c>
      <c r="AL117" s="126">
        <v>0</v>
      </c>
      <c r="AM117" s="126">
        <v>0</v>
      </c>
      <c r="AN117" s="126">
        <v>0</v>
      </c>
      <c r="AO117" s="126">
        <v>0</v>
      </c>
      <c r="AP117" s="126">
        <v>0</v>
      </c>
      <c r="AQ117" s="27">
        <v>1</v>
      </c>
      <c r="AR117" s="28">
        <v>0</v>
      </c>
    </row>
    <row r="118" s="7" customFormat="1" ht="39.95" customHeight="1" spans="1:44">
      <c r="A118" s="336">
        <v>106</v>
      </c>
      <c r="B118" s="27"/>
      <c r="C118" s="27">
        <v>1</v>
      </c>
      <c r="D118" s="27"/>
      <c r="E118" s="27"/>
      <c r="F118" s="27"/>
      <c r="G118" s="27"/>
      <c r="H118" s="27"/>
      <c r="I118" s="27"/>
      <c r="J118" s="22"/>
      <c r="K118" s="22"/>
      <c r="L118" s="326" t="s">
        <v>858</v>
      </c>
      <c r="M118" s="43" t="s">
        <v>859</v>
      </c>
      <c r="N118" s="339" t="s">
        <v>336</v>
      </c>
      <c r="O118" s="29"/>
      <c r="P118" s="22" t="s">
        <v>305</v>
      </c>
      <c r="Q118" s="32"/>
      <c r="R118" s="32" t="s">
        <v>73</v>
      </c>
      <c r="S118" s="102" t="s">
        <v>1071</v>
      </c>
      <c r="T118" s="53" t="s">
        <v>73</v>
      </c>
      <c r="U118" s="32" t="s">
        <v>306</v>
      </c>
      <c r="V118" s="32" t="s">
        <v>307</v>
      </c>
      <c r="W118" s="29" t="s">
        <v>328</v>
      </c>
      <c r="X118" s="27" t="s">
        <v>309</v>
      </c>
      <c r="Y118" s="53" t="s">
        <v>25</v>
      </c>
      <c r="Z118" s="23" t="s">
        <v>1072</v>
      </c>
      <c r="AA118" s="111">
        <f>AA127+AA134*AJ134+AA137</f>
        <v>4.6878</v>
      </c>
      <c r="AB118" s="22" t="s">
        <v>25</v>
      </c>
      <c r="AC118" s="58"/>
      <c r="AD118" s="58"/>
      <c r="AE118" s="58"/>
      <c r="AF118" s="58"/>
      <c r="AG118" s="70"/>
      <c r="AH118" s="70"/>
      <c r="AI118" s="88"/>
      <c r="AJ118" s="27">
        <v>0</v>
      </c>
      <c r="AK118" s="258">
        <v>0</v>
      </c>
      <c r="AL118" s="126">
        <v>0</v>
      </c>
      <c r="AM118" s="126">
        <v>0</v>
      </c>
      <c r="AN118" s="126">
        <v>0</v>
      </c>
      <c r="AO118" s="126">
        <v>0</v>
      </c>
      <c r="AP118" s="126">
        <v>0</v>
      </c>
      <c r="AQ118" s="27">
        <v>0</v>
      </c>
      <c r="AR118" s="28">
        <v>1</v>
      </c>
    </row>
    <row r="119" ht="39.95" customHeight="1" spans="1:44">
      <c r="A119" s="336">
        <v>107</v>
      </c>
      <c r="B119" s="27"/>
      <c r="C119" s="27">
        <v>1</v>
      </c>
      <c r="D119" s="27"/>
      <c r="E119" s="27"/>
      <c r="F119" s="27"/>
      <c r="G119" s="27"/>
      <c r="H119" s="27"/>
      <c r="I119" s="27"/>
      <c r="J119" s="22"/>
      <c r="K119" s="22"/>
      <c r="L119" s="102" t="s">
        <v>1073</v>
      </c>
      <c r="M119" s="43" t="s">
        <v>859</v>
      </c>
      <c r="N119" s="101" t="s">
        <v>326</v>
      </c>
      <c r="O119" s="29"/>
      <c r="P119" s="22" t="s">
        <v>305</v>
      </c>
      <c r="Q119" s="32"/>
      <c r="R119" s="32" t="s">
        <v>73</v>
      </c>
      <c r="S119" s="102" t="s">
        <v>1071</v>
      </c>
      <c r="T119" s="53" t="s">
        <v>73</v>
      </c>
      <c r="U119" s="32" t="s">
        <v>306</v>
      </c>
      <c r="V119" s="32" t="s">
        <v>307</v>
      </c>
      <c r="W119" s="29" t="s">
        <v>328</v>
      </c>
      <c r="X119" s="27" t="s">
        <v>309</v>
      </c>
      <c r="Y119" s="53" t="s">
        <v>25</v>
      </c>
      <c r="Z119" s="23" t="s">
        <v>1072</v>
      </c>
      <c r="AA119" s="111">
        <f>AA127+AA134*AJ134+AA137</f>
        <v>4.6878</v>
      </c>
      <c r="AB119" s="22" t="s">
        <v>25</v>
      </c>
      <c r="AC119" s="58"/>
      <c r="AD119" s="58"/>
      <c r="AE119" s="58"/>
      <c r="AF119" s="58"/>
      <c r="AG119" s="70"/>
      <c r="AH119" s="70"/>
      <c r="AI119" s="88"/>
      <c r="AJ119" s="27">
        <v>1</v>
      </c>
      <c r="AK119" s="258">
        <v>0</v>
      </c>
      <c r="AL119" s="126">
        <v>0</v>
      </c>
      <c r="AM119" s="126">
        <v>0</v>
      </c>
      <c r="AN119" s="126">
        <v>0</v>
      </c>
      <c r="AO119" s="126">
        <v>0</v>
      </c>
      <c r="AP119" s="126">
        <v>0</v>
      </c>
      <c r="AQ119" s="27">
        <v>0</v>
      </c>
      <c r="AR119" s="28">
        <v>0</v>
      </c>
    </row>
    <row r="120" s="4" customFormat="1" ht="39.95" customHeight="1" spans="1:44">
      <c r="A120" s="336">
        <v>108</v>
      </c>
      <c r="B120" s="27"/>
      <c r="C120" s="27">
        <v>1</v>
      </c>
      <c r="D120" s="27"/>
      <c r="E120" s="27"/>
      <c r="F120" s="27"/>
      <c r="G120" s="27"/>
      <c r="H120" s="27"/>
      <c r="I120" s="27"/>
      <c r="J120" s="22"/>
      <c r="K120" s="22"/>
      <c r="L120" s="102" t="s">
        <v>1071</v>
      </c>
      <c r="M120" s="43" t="s">
        <v>908</v>
      </c>
      <c r="N120" s="101" t="s">
        <v>331</v>
      </c>
      <c r="O120" s="22"/>
      <c r="P120" s="22" t="s">
        <v>305</v>
      </c>
      <c r="Q120" s="32"/>
      <c r="R120" s="32" t="s">
        <v>73</v>
      </c>
      <c r="S120" s="102" t="s">
        <v>1071</v>
      </c>
      <c r="T120" s="53" t="s">
        <v>73</v>
      </c>
      <c r="U120" s="32" t="s">
        <v>306</v>
      </c>
      <c r="V120" s="32" t="s">
        <v>307</v>
      </c>
      <c r="W120" s="29" t="s">
        <v>328</v>
      </c>
      <c r="X120" s="27" t="s">
        <v>309</v>
      </c>
      <c r="Y120" s="53" t="s">
        <v>25</v>
      </c>
      <c r="Z120" s="23" t="s">
        <v>1072</v>
      </c>
      <c r="AA120" s="111">
        <f>AA128+AA134*AJ134+AA137</f>
        <v>4.6878</v>
      </c>
      <c r="AB120" s="22" t="s">
        <v>25</v>
      </c>
      <c r="AC120" s="58"/>
      <c r="AD120" s="58"/>
      <c r="AE120" s="58"/>
      <c r="AF120" s="58"/>
      <c r="AG120" s="70"/>
      <c r="AH120" s="70"/>
      <c r="AI120" s="88"/>
      <c r="AJ120" s="27">
        <v>0</v>
      </c>
      <c r="AK120" s="329">
        <v>1</v>
      </c>
      <c r="AL120" s="93">
        <v>0</v>
      </c>
      <c r="AM120" s="93">
        <v>0</v>
      </c>
      <c r="AN120" s="93">
        <v>0</v>
      </c>
      <c r="AO120" s="93">
        <v>0</v>
      </c>
      <c r="AP120" s="93">
        <v>0</v>
      </c>
      <c r="AQ120" s="27">
        <v>0</v>
      </c>
      <c r="AR120" s="28">
        <v>0</v>
      </c>
    </row>
    <row r="121" s="4" customFormat="1" ht="39.95" customHeight="1" spans="1:44">
      <c r="A121" s="336">
        <v>109</v>
      </c>
      <c r="B121" s="27"/>
      <c r="C121" s="27">
        <v>1</v>
      </c>
      <c r="D121" s="27"/>
      <c r="E121" s="27"/>
      <c r="F121" s="27"/>
      <c r="G121" s="27"/>
      <c r="H121" s="27"/>
      <c r="I121" s="27"/>
      <c r="J121" s="22"/>
      <c r="K121" s="22"/>
      <c r="L121" s="102" t="s">
        <v>1074</v>
      </c>
      <c r="M121" s="43" t="s">
        <v>910</v>
      </c>
      <c r="N121" s="101" t="s">
        <v>943</v>
      </c>
      <c r="O121" s="22"/>
      <c r="P121" s="22" t="s">
        <v>305</v>
      </c>
      <c r="Q121" s="32"/>
      <c r="R121" s="32" t="s">
        <v>73</v>
      </c>
      <c r="S121" s="102" t="s">
        <v>1071</v>
      </c>
      <c r="T121" s="53" t="s">
        <v>73</v>
      </c>
      <c r="U121" s="32" t="s">
        <v>306</v>
      </c>
      <c r="V121" s="32" t="s">
        <v>307</v>
      </c>
      <c r="W121" s="29" t="s">
        <v>328</v>
      </c>
      <c r="X121" s="27" t="s">
        <v>309</v>
      </c>
      <c r="Y121" s="53" t="s">
        <v>25</v>
      </c>
      <c r="Z121" s="23" t="s">
        <v>1072</v>
      </c>
      <c r="AA121" s="111">
        <f>AA129+AA137*AJ137+AA138</f>
        <v>7.3622</v>
      </c>
      <c r="AB121" s="22" t="s">
        <v>25</v>
      </c>
      <c r="AC121" s="58"/>
      <c r="AD121" s="58"/>
      <c r="AE121" s="58"/>
      <c r="AF121" s="58"/>
      <c r="AG121" s="70"/>
      <c r="AH121" s="70"/>
      <c r="AI121" s="88"/>
      <c r="AJ121" s="27">
        <v>0</v>
      </c>
      <c r="AK121" s="329">
        <v>0</v>
      </c>
      <c r="AL121" s="120">
        <v>1</v>
      </c>
      <c r="AM121" s="93">
        <v>0</v>
      </c>
      <c r="AN121" s="93">
        <v>0</v>
      </c>
      <c r="AO121" s="93">
        <v>0</v>
      </c>
      <c r="AP121" s="93">
        <v>0</v>
      </c>
      <c r="AQ121" s="27">
        <v>0</v>
      </c>
      <c r="AR121" s="28">
        <v>0</v>
      </c>
    </row>
    <row r="122" s="4" customFormat="1" ht="66" spans="1:44">
      <c r="A122" s="336">
        <v>110</v>
      </c>
      <c r="B122" s="27"/>
      <c r="C122" s="27">
        <v>1</v>
      </c>
      <c r="D122" s="27"/>
      <c r="E122" s="27"/>
      <c r="F122" s="27"/>
      <c r="G122" s="27"/>
      <c r="H122" s="27"/>
      <c r="I122" s="27"/>
      <c r="J122" s="22"/>
      <c r="K122" s="22"/>
      <c r="L122" s="102" t="s">
        <v>907</v>
      </c>
      <c r="M122" s="43" t="s">
        <v>908</v>
      </c>
      <c r="N122" s="44" t="s">
        <v>388</v>
      </c>
      <c r="O122" s="22"/>
      <c r="P122" s="22" t="s">
        <v>305</v>
      </c>
      <c r="Q122" s="32"/>
      <c r="R122" s="32" t="s">
        <v>73</v>
      </c>
      <c r="S122" s="102" t="s">
        <v>1071</v>
      </c>
      <c r="T122" s="53" t="s">
        <v>73</v>
      </c>
      <c r="U122" s="32" t="s">
        <v>306</v>
      </c>
      <c r="V122" s="32" t="s">
        <v>307</v>
      </c>
      <c r="W122" s="29" t="s">
        <v>328</v>
      </c>
      <c r="X122" s="27" t="s">
        <v>309</v>
      </c>
      <c r="Y122" s="53" t="s">
        <v>25</v>
      </c>
      <c r="Z122" s="23" t="s">
        <v>1072</v>
      </c>
      <c r="AA122" s="111">
        <f>AA134+AA138*AJ138+AA139</f>
        <v>2.7324</v>
      </c>
      <c r="AB122" s="22" t="s">
        <v>25</v>
      </c>
      <c r="AC122" s="58"/>
      <c r="AD122" s="58"/>
      <c r="AE122" s="58"/>
      <c r="AF122" s="58"/>
      <c r="AG122" s="70"/>
      <c r="AH122" s="70"/>
      <c r="AI122" s="88"/>
      <c r="AJ122" s="27">
        <v>0</v>
      </c>
      <c r="AK122" s="329">
        <v>0</v>
      </c>
      <c r="AL122" s="93">
        <v>0</v>
      </c>
      <c r="AM122" s="93">
        <v>1</v>
      </c>
      <c r="AN122" s="93">
        <v>0</v>
      </c>
      <c r="AO122" s="350">
        <v>0</v>
      </c>
      <c r="AP122" s="350">
        <v>0</v>
      </c>
      <c r="AQ122" s="27">
        <v>0</v>
      </c>
      <c r="AR122" s="28">
        <v>0</v>
      </c>
    </row>
    <row r="123" s="4" customFormat="1" ht="82.5" spans="1:44">
      <c r="A123" s="336">
        <v>111</v>
      </c>
      <c r="B123" s="27"/>
      <c r="C123" s="27">
        <v>1</v>
      </c>
      <c r="D123" s="27"/>
      <c r="E123" s="27"/>
      <c r="F123" s="27"/>
      <c r="G123" s="27"/>
      <c r="H123" s="27"/>
      <c r="I123" s="27"/>
      <c r="J123" s="22"/>
      <c r="K123" s="22"/>
      <c r="L123" s="102" t="s">
        <v>909</v>
      </c>
      <c r="M123" s="43" t="s">
        <v>910</v>
      </c>
      <c r="N123" s="44" t="s">
        <v>929</v>
      </c>
      <c r="O123" s="22"/>
      <c r="P123" s="22" t="s">
        <v>305</v>
      </c>
      <c r="Q123" s="32"/>
      <c r="R123" s="32" t="s">
        <v>73</v>
      </c>
      <c r="S123" s="102" t="s">
        <v>1071</v>
      </c>
      <c r="T123" s="53" t="s">
        <v>73</v>
      </c>
      <c r="U123" s="32" t="s">
        <v>306</v>
      </c>
      <c r="V123" s="32" t="s">
        <v>307</v>
      </c>
      <c r="W123" s="29" t="s">
        <v>328</v>
      </c>
      <c r="X123" s="27" t="s">
        <v>309</v>
      </c>
      <c r="Y123" s="53" t="s">
        <v>25</v>
      </c>
      <c r="Z123" s="23" t="s">
        <v>1072</v>
      </c>
      <c r="AA123" s="111">
        <f>AA137+AA139*AJ139+AA140</f>
        <v>4.1785</v>
      </c>
      <c r="AB123" s="22" t="s">
        <v>25</v>
      </c>
      <c r="AC123" s="58"/>
      <c r="AD123" s="58"/>
      <c r="AE123" s="58"/>
      <c r="AF123" s="58"/>
      <c r="AG123" s="70"/>
      <c r="AH123" s="70"/>
      <c r="AI123" s="88"/>
      <c r="AJ123" s="27">
        <v>0</v>
      </c>
      <c r="AK123" s="329">
        <v>0</v>
      </c>
      <c r="AL123" s="120">
        <v>0</v>
      </c>
      <c r="AM123" s="93">
        <v>0</v>
      </c>
      <c r="AN123" s="93">
        <v>1</v>
      </c>
      <c r="AO123" s="350">
        <v>0</v>
      </c>
      <c r="AP123" s="350">
        <v>0</v>
      </c>
      <c r="AQ123" s="27">
        <v>0</v>
      </c>
      <c r="AR123" s="28">
        <v>0</v>
      </c>
    </row>
    <row r="124" s="4" customFormat="1" ht="66" spans="1:44">
      <c r="A124" s="336">
        <v>112</v>
      </c>
      <c r="B124" s="27"/>
      <c r="C124" s="27">
        <v>1</v>
      </c>
      <c r="D124" s="27"/>
      <c r="E124" s="27"/>
      <c r="F124" s="27"/>
      <c r="G124" s="27"/>
      <c r="H124" s="27"/>
      <c r="I124" s="27"/>
      <c r="J124" s="22"/>
      <c r="K124" s="22"/>
      <c r="L124" s="102" t="s">
        <v>911</v>
      </c>
      <c r="M124" s="43" t="s">
        <v>908</v>
      </c>
      <c r="N124" s="44" t="s">
        <v>701</v>
      </c>
      <c r="O124" s="22"/>
      <c r="P124" s="22" t="s">
        <v>305</v>
      </c>
      <c r="Q124" s="32"/>
      <c r="R124" s="32" t="s">
        <v>73</v>
      </c>
      <c r="S124" s="102" t="s">
        <v>1071</v>
      </c>
      <c r="T124" s="53" t="s">
        <v>73</v>
      </c>
      <c r="U124" s="32" t="s">
        <v>306</v>
      </c>
      <c r="V124" s="32" t="s">
        <v>307</v>
      </c>
      <c r="W124" s="29" t="s">
        <v>328</v>
      </c>
      <c r="X124" s="27" t="s">
        <v>309</v>
      </c>
      <c r="Y124" s="53" t="s">
        <v>25</v>
      </c>
      <c r="Z124" s="23" t="s">
        <v>1072</v>
      </c>
      <c r="AA124" s="111">
        <f>AA138+AA140*AJ140+AA141</f>
        <v>2.7644</v>
      </c>
      <c r="AB124" s="22" t="s">
        <v>25</v>
      </c>
      <c r="AC124" s="58"/>
      <c r="AD124" s="58"/>
      <c r="AE124" s="58"/>
      <c r="AF124" s="58"/>
      <c r="AG124" s="70"/>
      <c r="AH124" s="70"/>
      <c r="AI124" s="88"/>
      <c r="AJ124" s="27">
        <v>0</v>
      </c>
      <c r="AK124" s="329">
        <v>0</v>
      </c>
      <c r="AL124" s="93">
        <v>0</v>
      </c>
      <c r="AM124" s="93">
        <v>0</v>
      </c>
      <c r="AN124" s="93">
        <v>0</v>
      </c>
      <c r="AO124" s="350">
        <v>1</v>
      </c>
      <c r="AP124" s="350">
        <v>0</v>
      </c>
      <c r="AQ124" s="27">
        <v>0</v>
      </c>
      <c r="AR124" s="28">
        <v>0</v>
      </c>
    </row>
    <row r="125" s="4" customFormat="1" ht="82.5" spans="1:44">
      <c r="A125" s="336">
        <v>113</v>
      </c>
      <c r="B125" s="27"/>
      <c r="C125" s="27">
        <v>1</v>
      </c>
      <c r="D125" s="27"/>
      <c r="E125" s="27"/>
      <c r="F125" s="27"/>
      <c r="G125" s="27"/>
      <c r="H125" s="27"/>
      <c r="I125" s="27"/>
      <c r="J125" s="22"/>
      <c r="K125" s="22"/>
      <c r="L125" s="102" t="s">
        <v>912</v>
      </c>
      <c r="M125" s="43" t="s">
        <v>910</v>
      </c>
      <c r="N125" s="44" t="s">
        <v>702</v>
      </c>
      <c r="O125" s="22"/>
      <c r="P125" s="22" t="s">
        <v>305</v>
      </c>
      <c r="Q125" s="32"/>
      <c r="R125" s="32" t="s">
        <v>73</v>
      </c>
      <c r="S125" s="102" t="s">
        <v>1071</v>
      </c>
      <c r="T125" s="53" t="s">
        <v>73</v>
      </c>
      <c r="U125" s="32" t="s">
        <v>306</v>
      </c>
      <c r="V125" s="32" t="s">
        <v>307</v>
      </c>
      <c r="W125" s="29" t="s">
        <v>328</v>
      </c>
      <c r="X125" s="27" t="s">
        <v>309</v>
      </c>
      <c r="Y125" s="53" t="s">
        <v>25</v>
      </c>
      <c r="Z125" s="23" t="s">
        <v>1072</v>
      </c>
      <c r="AA125" s="111">
        <f>AA139+AA141*AJ141+AA142</f>
        <v>0.1415</v>
      </c>
      <c r="AB125" s="22" t="s">
        <v>25</v>
      </c>
      <c r="AC125" s="58"/>
      <c r="AD125" s="58"/>
      <c r="AE125" s="58"/>
      <c r="AF125" s="58"/>
      <c r="AG125" s="70"/>
      <c r="AH125" s="70"/>
      <c r="AI125" s="88"/>
      <c r="AJ125" s="27">
        <v>0</v>
      </c>
      <c r="AK125" s="329">
        <v>0</v>
      </c>
      <c r="AL125" s="120">
        <v>0</v>
      </c>
      <c r="AM125" s="93">
        <v>0</v>
      </c>
      <c r="AN125" s="93">
        <v>0</v>
      </c>
      <c r="AO125" s="350">
        <v>0</v>
      </c>
      <c r="AP125" s="350">
        <v>1</v>
      </c>
      <c r="AQ125" s="27">
        <v>0</v>
      </c>
      <c r="AR125" s="28">
        <v>0</v>
      </c>
    </row>
    <row r="126" s="4" customFormat="1" ht="39.95" customHeight="1" spans="1:44">
      <c r="A126" s="336">
        <v>114</v>
      </c>
      <c r="B126" s="27"/>
      <c r="C126" s="27"/>
      <c r="D126" s="27">
        <v>2</v>
      </c>
      <c r="E126" s="27"/>
      <c r="F126" s="27"/>
      <c r="G126" s="27"/>
      <c r="H126" s="27"/>
      <c r="I126" s="27"/>
      <c r="J126" s="22"/>
      <c r="K126" s="22"/>
      <c r="L126" s="102" t="s">
        <v>1075</v>
      </c>
      <c r="M126" s="43" t="s">
        <v>1076</v>
      </c>
      <c r="N126" s="339" t="s">
        <v>336</v>
      </c>
      <c r="O126" s="22"/>
      <c r="P126" s="22" t="s">
        <v>305</v>
      </c>
      <c r="Q126" s="32"/>
      <c r="R126" s="32" t="s">
        <v>73</v>
      </c>
      <c r="S126" s="42" t="s">
        <v>327</v>
      </c>
      <c r="T126" s="53" t="s">
        <v>25</v>
      </c>
      <c r="U126" s="32" t="s">
        <v>306</v>
      </c>
      <c r="V126" s="32" t="s">
        <v>307</v>
      </c>
      <c r="W126" s="29" t="s">
        <v>1077</v>
      </c>
      <c r="X126" s="27" t="s">
        <v>309</v>
      </c>
      <c r="Y126" s="53" t="s">
        <v>25</v>
      </c>
      <c r="Z126" s="23" t="s">
        <v>1072</v>
      </c>
      <c r="AA126" s="114">
        <v>0.5</v>
      </c>
      <c r="AB126" s="115" t="s">
        <v>25</v>
      </c>
      <c r="AC126" s="58"/>
      <c r="AD126" s="58"/>
      <c r="AE126" s="58"/>
      <c r="AF126" s="58"/>
      <c r="AG126" s="70"/>
      <c r="AH126" s="70"/>
      <c r="AI126" s="90"/>
      <c r="AJ126" s="27">
        <v>0</v>
      </c>
      <c r="AK126" s="258">
        <v>0</v>
      </c>
      <c r="AL126" s="93">
        <v>0</v>
      </c>
      <c r="AM126" s="126">
        <v>0</v>
      </c>
      <c r="AN126" s="126">
        <v>0</v>
      </c>
      <c r="AO126" s="126">
        <v>0</v>
      </c>
      <c r="AP126" s="126">
        <v>0</v>
      </c>
      <c r="AQ126" s="27">
        <v>1</v>
      </c>
      <c r="AR126" s="28">
        <v>1</v>
      </c>
    </row>
    <row r="127" s="4" customFormat="1" ht="39.95" customHeight="1" spans="1:44">
      <c r="A127" s="336">
        <v>115</v>
      </c>
      <c r="B127" s="27"/>
      <c r="C127" s="27"/>
      <c r="D127" s="27">
        <v>2</v>
      </c>
      <c r="E127" s="27"/>
      <c r="F127" s="27"/>
      <c r="G127" s="27"/>
      <c r="H127" s="27"/>
      <c r="I127" s="27"/>
      <c r="J127" s="22"/>
      <c r="K127" s="22"/>
      <c r="L127" s="102" t="s">
        <v>1078</v>
      </c>
      <c r="M127" s="43" t="s">
        <v>1076</v>
      </c>
      <c r="N127" s="101" t="s">
        <v>326</v>
      </c>
      <c r="O127" s="22"/>
      <c r="P127" s="22" t="s">
        <v>305</v>
      </c>
      <c r="Q127" s="32"/>
      <c r="R127" s="32" t="s">
        <v>73</v>
      </c>
      <c r="S127" s="42" t="s">
        <v>327</v>
      </c>
      <c r="T127" s="53" t="s">
        <v>25</v>
      </c>
      <c r="U127" s="32" t="s">
        <v>306</v>
      </c>
      <c r="V127" s="32" t="s">
        <v>307</v>
      </c>
      <c r="W127" s="29" t="s">
        <v>1077</v>
      </c>
      <c r="X127" s="27" t="s">
        <v>309</v>
      </c>
      <c r="Y127" s="53" t="s">
        <v>25</v>
      </c>
      <c r="Z127" s="23" t="s">
        <v>1072</v>
      </c>
      <c r="AA127" s="114">
        <v>0.5</v>
      </c>
      <c r="AB127" s="115" t="s">
        <v>25</v>
      </c>
      <c r="AC127" s="58"/>
      <c r="AD127" s="58"/>
      <c r="AE127" s="58"/>
      <c r="AF127" s="58"/>
      <c r="AG127" s="70"/>
      <c r="AH127" s="70"/>
      <c r="AI127" s="90"/>
      <c r="AJ127" s="27">
        <v>1</v>
      </c>
      <c r="AK127" s="258">
        <v>0</v>
      </c>
      <c r="AL127" s="93">
        <v>0</v>
      </c>
      <c r="AM127" s="126">
        <v>0</v>
      </c>
      <c r="AN127" s="126">
        <v>0</v>
      </c>
      <c r="AO127" s="126">
        <v>0</v>
      </c>
      <c r="AP127" s="126">
        <v>0</v>
      </c>
      <c r="AQ127" s="27">
        <v>0</v>
      </c>
      <c r="AR127" s="28">
        <v>0</v>
      </c>
    </row>
    <row r="128" ht="39.95" customHeight="1" spans="1:44">
      <c r="A128" s="336">
        <v>116</v>
      </c>
      <c r="B128" s="27"/>
      <c r="C128" s="27"/>
      <c r="D128" s="27">
        <v>2</v>
      </c>
      <c r="E128" s="94"/>
      <c r="F128" s="27"/>
      <c r="G128" s="94"/>
      <c r="H128" s="27"/>
      <c r="I128" s="27"/>
      <c r="J128" s="22"/>
      <c r="K128" s="22"/>
      <c r="L128" s="102" t="s">
        <v>1079</v>
      </c>
      <c r="M128" s="43" t="s">
        <v>840</v>
      </c>
      <c r="N128" s="101" t="s">
        <v>331</v>
      </c>
      <c r="O128" s="22"/>
      <c r="P128" s="22" t="s">
        <v>305</v>
      </c>
      <c r="Q128" s="32"/>
      <c r="R128" s="32" t="s">
        <v>73</v>
      </c>
      <c r="S128" s="42" t="s">
        <v>327</v>
      </c>
      <c r="T128" s="53" t="s">
        <v>25</v>
      </c>
      <c r="U128" s="32" t="s">
        <v>306</v>
      </c>
      <c r="V128" s="32" t="s">
        <v>307</v>
      </c>
      <c r="W128" s="29" t="s">
        <v>1077</v>
      </c>
      <c r="X128" s="27" t="s">
        <v>309</v>
      </c>
      <c r="Y128" s="53" t="s">
        <v>25</v>
      </c>
      <c r="Z128" s="23" t="s">
        <v>1072</v>
      </c>
      <c r="AA128" s="114">
        <v>0.5</v>
      </c>
      <c r="AB128" s="115" t="s">
        <v>25</v>
      </c>
      <c r="AC128" s="58"/>
      <c r="AD128" s="58"/>
      <c r="AE128" s="58"/>
      <c r="AF128" s="58"/>
      <c r="AG128" s="70"/>
      <c r="AH128" s="70"/>
      <c r="AI128" s="90"/>
      <c r="AJ128" s="27">
        <v>0</v>
      </c>
      <c r="AK128" s="329">
        <v>1</v>
      </c>
      <c r="AL128" s="78">
        <v>0</v>
      </c>
      <c r="AM128" s="93">
        <v>0</v>
      </c>
      <c r="AN128" s="93">
        <v>0</v>
      </c>
      <c r="AO128" s="93">
        <v>0</v>
      </c>
      <c r="AP128" s="93">
        <v>0</v>
      </c>
      <c r="AQ128" s="27">
        <v>0</v>
      </c>
      <c r="AR128" s="28">
        <v>0</v>
      </c>
    </row>
    <row r="129" ht="39.95" customHeight="1" spans="1:44">
      <c r="A129" s="336">
        <v>117</v>
      </c>
      <c r="B129" s="27"/>
      <c r="C129" s="27"/>
      <c r="D129" s="27">
        <v>2</v>
      </c>
      <c r="E129" s="94"/>
      <c r="F129" s="27"/>
      <c r="G129" s="94"/>
      <c r="H129" s="27"/>
      <c r="I129" s="27"/>
      <c r="J129" s="22"/>
      <c r="K129" s="22"/>
      <c r="L129" s="102" t="s">
        <v>1080</v>
      </c>
      <c r="M129" s="43" t="s">
        <v>833</v>
      </c>
      <c r="N129" s="101" t="s">
        <v>943</v>
      </c>
      <c r="O129" s="22"/>
      <c r="P129" s="22" t="s">
        <v>305</v>
      </c>
      <c r="Q129" s="32"/>
      <c r="R129" s="32" t="s">
        <v>73</v>
      </c>
      <c r="S129" s="42" t="s">
        <v>327</v>
      </c>
      <c r="T129" s="53" t="s">
        <v>25</v>
      </c>
      <c r="U129" s="32" t="s">
        <v>306</v>
      </c>
      <c r="V129" s="32" t="s">
        <v>307</v>
      </c>
      <c r="W129" s="29" t="s">
        <v>1077</v>
      </c>
      <c r="X129" s="27" t="s">
        <v>309</v>
      </c>
      <c r="Y129" s="53" t="s">
        <v>25</v>
      </c>
      <c r="Z129" s="23" t="s">
        <v>1072</v>
      </c>
      <c r="AA129" s="114">
        <v>0.5</v>
      </c>
      <c r="AB129" s="115" t="s">
        <v>25</v>
      </c>
      <c r="AC129" s="58"/>
      <c r="AD129" s="58"/>
      <c r="AE129" s="58"/>
      <c r="AF129" s="58"/>
      <c r="AG129" s="70"/>
      <c r="AH129" s="70"/>
      <c r="AI129" s="90"/>
      <c r="AJ129" s="27">
        <v>0</v>
      </c>
      <c r="AK129" s="329">
        <v>0</v>
      </c>
      <c r="AL129" s="120">
        <v>1</v>
      </c>
      <c r="AM129" s="93">
        <v>0</v>
      </c>
      <c r="AN129" s="93">
        <v>0</v>
      </c>
      <c r="AO129" s="93">
        <v>0</v>
      </c>
      <c r="AP129" s="93">
        <v>0</v>
      </c>
      <c r="AQ129" s="27">
        <v>0</v>
      </c>
      <c r="AR129" s="28">
        <v>0</v>
      </c>
    </row>
    <row r="130" s="3" customFormat="1" ht="66" spans="1:44">
      <c r="A130" s="336">
        <v>118</v>
      </c>
      <c r="B130" s="27"/>
      <c r="C130" s="27"/>
      <c r="D130" s="27">
        <v>2</v>
      </c>
      <c r="E130" s="94"/>
      <c r="F130" s="27"/>
      <c r="G130" s="94"/>
      <c r="H130" s="27"/>
      <c r="I130" s="27"/>
      <c r="J130" s="22"/>
      <c r="K130" s="22"/>
      <c r="L130" s="102" t="s">
        <v>913</v>
      </c>
      <c r="M130" s="43" t="s">
        <v>840</v>
      </c>
      <c r="N130" s="44" t="s">
        <v>388</v>
      </c>
      <c r="O130" s="22"/>
      <c r="P130" s="22" t="s">
        <v>305</v>
      </c>
      <c r="Q130" s="32"/>
      <c r="R130" s="32" t="s">
        <v>73</v>
      </c>
      <c r="S130" s="42" t="s">
        <v>327</v>
      </c>
      <c r="T130" s="53" t="s">
        <v>25</v>
      </c>
      <c r="U130" s="32" t="s">
        <v>306</v>
      </c>
      <c r="V130" s="32" t="s">
        <v>307</v>
      </c>
      <c r="W130" s="29" t="s">
        <v>1077</v>
      </c>
      <c r="X130" s="27" t="s">
        <v>309</v>
      </c>
      <c r="Y130" s="53" t="s">
        <v>25</v>
      </c>
      <c r="Z130" s="23" t="s">
        <v>1072</v>
      </c>
      <c r="AA130" s="114">
        <v>0.5</v>
      </c>
      <c r="AB130" s="115" t="s">
        <v>25</v>
      </c>
      <c r="AC130" s="58"/>
      <c r="AD130" s="58"/>
      <c r="AE130" s="58"/>
      <c r="AF130" s="58"/>
      <c r="AG130" s="70"/>
      <c r="AH130" s="70"/>
      <c r="AI130" s="90"/>
      <c r="AJ130" s="27">
        <v>0</v>
      </c>
      <c r="AK130" s="329">
        <v>0</v>
      </c>
      <c r="AL130" s="78">
        <v>0</v>
      </c>
      <c r="AM130" s="78">
        <v>1</v>
      </c>
      <c r="AN130" s="78">
        <v>0</v>
      </c>
      <c r="AO130" s="78">
        <v>0</v>
      </c>
      <c r="AP130" s="78">
        <v>0</v>
      </c>
      <c r="AQ130" s="27">
        <v>0</v>
      </c>
      <c r="AR130" s="28">
        <v>0</v>
      </c>
    </row>
    <row r="131" ht="82.5" spans="1:44">
      <c r="A131" s="336">
        <v>119</v>
      </c>
      <c r="B131" s="27"/>
      <c r="C131" s="27"/>
      <c r="D131" s="27">
        <v>2</v>
      </c>
      <c r="E131" s="94"/>
      <c r="F131" s="27"/>
      <c r="G131" s="94"/>
      <c r="H131" s="27"/>
      <c r="I131" s="27"/>
      <c r="J131" s="22"/>
      <c r="K131" s="22"/>
      <c r="L131" s="102" t="s">
        <v>832</v>
      </c>
      <c r="M131" s="43" t="s">
        <v>833</v>
      </c>
      <c r="N131" s="44" t="s">
        <v>929</v>
      </c>
      <c r="O131" s="22"/>
      <c r="P131" s="22" t="s">
        <v>305</v>
      </c>
      <c r="Q131" s="32"/>
      <c r="R131" s="32" t="s">
        <v>73</v>
      </c>
      <c r="S131" s="42" t="s">
        <v>327</v>
      </c>
      <c r="T131" s="53" t="s">
        <v>25</v>
      </c>
      <c r="U131" s="32" t="s">
        <v>306</v>
      </c>
      <c r="V131" s="32" t="s">
        <v>307</v>
      </c>
      <c r="W131" s="29" t="s">
        <v>1077</v>
      </c>
      <c r="X131" s="27" t="s">
        <v>309</v>
      </c>
      <c r="Y131" s="53" t="s">
        <v>25</v>
      </c>
      <c r="Z131" s="23" t="s">
        <v>1072</v>
      </c>
      <c r="AA131" s="114">
        <v>0.5</v>
      </c>
      <c r="AB131" s="115" t="s">
        <v>25</v>
      </c>
      <c r="AC131" s="58"/>
      <c r="AD131" s="58"/>
      <c r="AE131" s="58"/>
      <c r="AF131" s="58"/>
      <c r="AG131" s="70"/>
      <c r="AH131" s="70"/>
      <c r="AI131" s="90"/>
      <c r="AJ131" s="27">
        <v>0</v>
      </c>
      <c r="AK131" s="329">
        <v>0</v>
      </c>
      <c r="AL131" s="120">
        <v>0</v>
      </c>
      <c r="AM131" s="78">
        <v>0</v>
      </c>
      <c r="AN131" s="78">
        <v>1</v>
      </c>
      <c r="AO131" s="78">
        <v>0</v>
      </c>
      <c r="AP131" s="78">
        <v>0</v>
      </c>
      <c r="AQ131" s="27">
        <v>0</v>
      </c>
      <c r="AR131" s="28">
        <v>0</v>
      </c>
    </row>
    <row r="132" s="3" customFormat="1" ht="66" spans="1:44">
      <c r="A132" s="336">
        <v>120</v>
      </c>
      <c r="B132" s="27"/>
      <c r="C132" s="27"/>
      <c r="D132" s="27">
        <v>2</v>
      </c>
      <c r="E132" s="94"/>
      <c r="F132" s="27"/>
      <c r="G132" s="94"/>
      <c r="H132" s="27"/>
      <c r="I132" s="27"/>
      <c r="J132" s="22"/>
      <c r="K132" s="22"/>
      <c r="L132" s="102" t="s">
        <v>839</v>
      </c>
      <c r="M132" s="43" t="s">
        <v>840</v>
      </c>
      <c r="N132" s="44" t="s">
        <v>701</v>
      </c>
      <c r="O132" s="22"/>
      <c r="P132" s="22" t="s">
        <v>305</v>
      </c>
      <c r="Q132" s="32"/>
      <c r="R132" s="32" t="s">
        <v>73</v>
      </c>
      <c r="S132" s="42" t="s">
        <v>327</v>
      </c>
      <c r="T132" s="53" t="s">
        <v>25</v>
      </c>
      <c r="U132" s="32" t="s">
        <v>306</v>
      </c>
      <c r="V132" s="32" t="s">
        <v>307</v>
      </c>
      <c r="W132" s="29" t="s">
        <v>1077</v>
      </c>
      <c r="X132" s="27" t="s">
        <v>309</v>
      </c>
      <c r="Y132" s="53" t="s">
        <v>25</v>
      </c>
      <c r="Z132" s="23" t="s">
        <v>1072</v>
      </c>
      <c r="AA132" s="114">
        <v>0.5</v>
      </c>
      <c r="AB132" s="115" t="s">
        <v>25</v>
      </c>
      <c r="AC132" s="58"/>
      <c r="AD132" s="58"/>
      <c r="AE132" s="58"/>
      <c r="AF132" s="58"/>
      <c r="AG132" s="70"/>
      <c r="AH132" s="70"/>
      <c r="AI132" s="90"/>
      <c r="AJ132" s="27">
        <v>0</v>
      </c>
      <c r="AK132" s="329">
        <v>0</v>
      </c>
      <c r="AL132" s="78">
        <v>0</v>
      </c>
      <c r="AM132" s="78">
        <v>0</v>
      </c>
      <c r="AN132" s="78">
        <v>0</v>
      </c>
      <c r="AO132" s="78">
        <v>1</v>
      </c>
      <c r="AP132" s="78">
        <v>0</v>
      </c>
      <c r="AQ132" s="27">
        <v>0</v>
      </c>
      <c r="AR132" s="28">
        <v>0</v>
      </c>
    </row>
    <row r="133" ht="82.5" spans="1:44">
      <c r="A133" s="336">
        <v>121</v>
      </c>
      <c r="B133" s="27"/>
      <c r="C133" s="27"/>
      <c r="D133" s="27">
        <v>2</v>
      </c>
      <c r="E133" s="94"/>
      <c r="F133" s="27"/>
      <c r="G133" s="94"/>
      <c r="H133" s="27"/>
      <c r="I133" s="27"/>
      <c r="J133" s="22"/>
      <c r="K133" s="22"/>
      <c r="L133" s="102" t="s">
        <v>844</v>
      </c>
      <c r="M133" s="43" t="s">
        <v>833</v>
      </c>
      <c r="N133" s="44" t="s">
        <v>702</v>
      </c>
      <c r="O133" s="22"/>
      <c r="P133" s="22" t="s">
        <v>305</v>
      </c>
      <c r="Q133" s="32"/>
      <c r="R133" s="32" t="s">
        <v>73</v>
      </c>
      <c r="S133" s="42" t="s">
        <v>327</v>
      </c>
      <c r="T133" s="53" t="s">
        <v>25</v>
      </c>
      <c r="U133" s="32" t="s">
        <v>306</v>
      </c>
      <c r="V133" s="32" t="s">
        <v>307</v>
      </c>
      <c r="W133" s="29" t="s">
        <v>1077</v>
      </c>
      <c r="X133" s="27" t="s">
        <v>309</v>
      </c>
      <c r="Y133" s="53" t="s">
        <v>25</v>
      </c>
      <c r="Z133" s="23" t="s">
        <v>1072</v>
      </c>
      <c r="AA133" s="114">
        <v>0.5</v>
      </c>
      <c r="AB133" s="115" t="s">
        <v>25</v>
      </c>
      <c r="AC133" s="58"/>
      <c r="AD133" s="58"/>
      <c r="AE133" s="58"/>
      <c r="AF133" s="58"/>
      <c r="AG133" s="70"/>
      <c r="AH133" s="70"/>
      <c r="AI133" s="90"/>
      <c r="AJ133" s="27">
        <v>0</v>
      </c>
      <c r="AK133" s="329">
        <v>0</v>
      </c>
      <c r="AL133" s="120">
        <v>0</v>
      </c>
      <c r="AM133" s="78">
        <v>0</v>
      </c>
      <c r="AN133" s="78">
        <v>0</v>
      </c>
      <c r="AO133" s="78">
        <v>0</v>
      </c>
      <c r="AP133" s="78">
        <v>1</v>
      </c>
      <c r="AQ133" s="27">
        <v>0</v>
      </c>
      <c r="AR133" s="28">
        <v>0</v>
      </c>
    </row>
    <row r="134" ht="39.95" customHeight="1" spans="1:44">
      <c r="A134" s="336">
        <v>122</v>
      </c>
      <c r="B134" s="27"/>
      <c r="C134" s="27"/>
      <c r="D134" s="27">
        <v>2</v>
      </c>
      <c r="E134" s="29"/>
      <c r="F134" s="27"/>
      <c r="G134" s="27"/>
      <c r="H134" s="27"/>
      <c r="I134" s="27"/>
      <c r="J134" s="22"/>
      <c r="K134" s="22"/>
      <c r="L134" s="42" t="s">
        <v>442</v>
      </c>
      <c r="M134" s="43" t="s">
        <v>443</v>
      </c>
      <c r="N134" s="47" t="s">
        <v>444</v>
      </c>
      <c r="O134" s="22"/>
      <c r="P134" s="22" t="s">
        <v>305</v>
      </c>
      <c r="Q134" s="22" t="s">
        <v>25</v>
      </c>
      <c r="R134" s="32" t="s">
        <v>73</v>
      </c>
      <c r="S134" s="42" t="s">
        <v>327</v>
      </c>
      <c r="T134" s="53" t="s">
        <v>25</v>
      </c>
      <c r="U134" s="32" t="s">
        <v>307</v>
      </c>
      <c r="V134" s="32" t="s">
        <v>306</v>
      </c>
      <c r="W134" s="23" t="s">
        <v>444</v>
      </c>
      <c r="X134" s="53" t="s">
        <v>25</v>
      </c>
      <c r="Y134" s="53" t="s">
        <v>25</v>
      </c>
      <c r="Z134" s="53" t="s">
        <v>25</v>
      </c>
      <c r="AA134" s="71">
        <v>0.001</v>
      </c>
      <c r="AB134" s="22" t="s">
        <v>25</v>
      </c>
      <c r="AC134" s="58"/>
      <c r="AD134" s="58"/>
      <c r="AE134" s="58"/>
      <c r="AF134" s="58"/>
      <c r="AG134" s="70"/>
      <c r="AH134" s="70"/>
      <c r="AI134" s="88"/>
      <c r="AJ134" s="27">
        <v>47</v>
      </c>
      <c r="AK134" s="315">
        <v>47</v>
      </c>
      <c r="AL134" s="78">
        <v>47</v>
      </c>
      <c r="AM134" s="78">
        <v>47</v>
      </c>
      <c r="AN134" s="78">
        <v>47</v>
      </c>
      <c r="AO134" s="78">
        <v>47</v>
      </c>
      <c r="AP134" s="78">
        <v>47</v>
      </c>
      <c r="AQ134" s="27">
        <v>47</v>
      </c>
      <c r="AR134" s="28">
        <v>47</v>
      </c>
    </row>
    <row r="135" ht="60" customHeight="1" spans="1:44">
      <c r="A135" s="336"/>
      <c r="B135" s="27"/>
      <c r="C135" s="27"/>
      <c r="D135" s="27">
        <v>2</v>
      </c>
      <c r="E135" s="29"/>
      <c r="F135" s="27"/>
      <c r="G135" s="27"/>
      <c r="H135" s="27"/>
      <c r="I135" s="27"/>
      <c r="J135" s="22"/>
      <c r="K135" s="22"/>
      <c r="L135" s="46" t="s">
        <v>862</v>
      </c>
      <c r="M135" s="43" t="s">
        <v>863</v>
      </c>
      <c r="N135" s="47" t="s">
        <v>1081</v>
      </c>
      <c r="O135" s="22"/>
      <c r="P135" s="22" t="s">
        <v>305</v>
      </c>
      <c r="Q135" s="22" t="s">
        <v>25</v>
      </c>
      <c r="R135" s="32" t="s">
        <v>73</v>
      </c>
      <c r="S135" s="42" t="s">
        <v>327</v>
      </c>
      <c r="T135" s="53" t="s">
        <v>25</v>
      </c>
      <c r="U135" s="32" t="s">
        <v>307</v>
      </c>
      <c r="V135" s="32" t="s">
        <v>306</v>
      </c>
      <c r="W135" s="23" t="s">
        <v>1082</v>
      </c>
      <c r="X135" s="53" t="s">
        <v>25</v>
      </c>
      <c r="Y135" s="53" t="s">
        <v>25</v>
      </c>
      <c r="Z135" s="53" t="s">
        <v>25</v>
      </c>
      <c r="AA135" s="71">
        <v>0.012</v>
      </c>
      <c r="AB135" s="22" t="s">
        <v>25</v>
      </c>
      <c r="AC135" s="58"/>
      <c r="AD135" s="58"/>
      <c r="AE135" s="58"/>
      <c r="AF135" s="58"/>
      <c r="AG135" s="70"/>
      <c r="AH135" s="70"/>
      <c r="AI135" s="88"/>
      <c r="AJ135" s="27">
        <v>0</v>
      </c>
      <c r="AK135" s="315">
        <v>0</v>
      </c>
      <c r="AL135" s="78">
        <v>0</v>
      </c>
      <c r="AM135" s="78">
        <v>0</v>
      </c>
      <c r="AN135" s="78">
        <v>0</v>
      </c>
      <c r="AO135" s="78">
        <v>0</v>
      </c>
      <c r="AP135" s="78">
        <v>0</v>
      </c>
      <c r="AQ135" s="27">
        <v>0</v>
      </c>
      <c r="AR135" s="28">
        <v>1</v>
      </c>
    </row>
    <row r="136" ht="39.95" customHeight="1" spans="1:44">
      <c r="A136" s="336"/>
      <c r="B136" s="27"/>
      <c r="C136" s="27"/>
      <c r="D136" s="27">
        <v>2</v>
      </c>
      <c r="E136" s="29"/>
      <c r="F136" s="27"/>
      <c r="G136" s="27"/>
      <c r="H136" s="27"/>
      <c r="I136" s="27"/>
      <c r="J136" s="22"/>
      <c r="K136" s="22"/>
      <c r="L136" s="46" t="s">
        <v>866</v>
      </c>
      <c r="M136" s="43" t="s">
        <v>867</v>
      </c>
      <c r="N136" s="47" t="s">
        <v>1083</v>
      </c>
      <c r="O136" s="22"/>
      <c r="P136" s="22" t="s">
        <v>305</v>
      </c>
      <c r="Q136" s="22" t="s">
        <v>25</v>
      </c>
      <c r="R136" s="32" t="s">
        <v>73</v>
      </c>
      <c r="S136" s="42" t="s">
        <v>327</v>
      </c>
      <c r="T136" s="53" t="s">
        <v>25</v>
      </c>
      <c r="U136" s="32" t="s">
        <v>307</v>
      </c>
      <c r="V136" s="32" t="s">
        <v>306</v>
      </c>
      <c r="W136" s="23" t="s">
        <v>1082</v>
      </c>
      <c r="X136" s="53" t="s">
        <v>25</v>
      </c>
      <c r="Y136" s="53" t="s">
        <v>25</v>
      </c>
      <c r="Z136" s="53" t="s">
        <v>25</v>
      </c>
      <c r="AA136" s="71">
        <v>0.012</v>
      </c>
      <c r="AB136" s="22" t="s">
        <v>25</v>
      </c>
      <c r="AC136" s="58"/>
      <c r="AD136" s="58"/>
      <c r="AE136" s="58"/>
      <c r="AF136" s="58"/>
      <c r="AG136" s="70"/>
      <c r="AH136" s="70"/>
      <c r="AI136" s="88"/>
      <c r="AJ136" s="27">
        <v>0</v>
      </c>
      <c r="AK136" s="315">
        <v>0</v>
      </c>
      <c r="AL136" s="78">
        <v>0</v>
      </c>
      <c r="AM136" s="78">
        <v>0</v>
      </c>
      <c r="AN136" s="78">
        <v>0</v>
      </c>
      <c r="AO136" s="78">
        <v>0</v>
      </c>
      <c r="AP136" s="78">
        <v>0</v>
      </c>
      <c r="AQ136" s="27">
        <v>0</v>
      </c>
      <c r="AR136" s="28">
        <v>1</v>
      </c>
    </row>
    <row r="137" ht="39.95" customHeight="1" spans="1:44">
      <c r="A137" s="336">
        <v>123</v>
      </c>
      <c r="B137" s="27"/>
      <c r="C137" s="27"/>
      <c r="D137" s="27">
        <v>2</v>
      </c>
      <c r="E137" s="94"/>
      <c r="F137" s="27"/>
      <c r="G137" s="94"/>
      <c r="H137" s="27"/>
      <c r="I137" s="27"/>
      <c r="J137" s="22"/>
      <c r="K137" s="22"/>
      <c r="L137" s="102" t="s">
        <v>1084</v>
      </c>
      <c r="M137" s="43" t="s">
        <v>1085</v>
      </c>
      <c r="N137" s="101" t="s">
        <v>247</v>
      </c>
      <c r="O137" s="22"/>
      <c r="P137" s="22" t="s">
        <v>305</v>
      </c>
      <c r="Q137" s="32"/>
      <c r="R137" s="32" t="s">
        <v>73</v>
      </c>
      <c r="S137" s="102" t="s">
        <v>1084</v>
      </c>
      <c r="T137" s="32" t="s">
        <v>73</v>
      </c>
      <c r="U137" s="32" t="s">
        <v>306</v>
      </c>
      <c r="V137" s="32" t="s">
        <v>307</v>
      </c>
      <c r="W137" s="29" t="s">
        <v>328</v>
      </c>
      <c r="X137" s="27" t="s">
        <v>309</v>
      </c>
      <c r="Y137" s="53" t="s">
        <v>25</v>
      </c>
      <c r="Z137" s="53" t="s">
        <v>25</v>
      </c>
      <c r="AA137" s="114">
        <f>AA138+AA139*AJ139+AA140+AA141*AJ141+AA142+AA143</f>
        <v>4.1408</v>
      </c>
      <c r="AB137" s="22" t="s">
        <v>25</v>
      </c>
      <c r="AC137" s="58"/>
      <c r="AD137" s="58"/>
      <c r="AE137" s="58"/>
      <c r="AF137" s="58"/>
      <c r="AG137" s="70"/>
      <c r="AH137" s="70"/>
      <c r="AI137" s="88"/>
      <c r="AJ137" s="27">
        <v>1</v>
      </c>
      <c r="AK137" s="315">
        <v>1</v>
      </c>
      <c r="AL137" s="78">
        <v>1</v>
      </c>
      <c r="AM137" s="78">
        <v>1</v>
      </c>
      <c r="AN137" s="78">
        <v>1</v>
      </c>
      <c r="AO137" s="78">
        <v>1</v>
      </c>
      <c r="AP137" s="78">
        <v>1</v>
      </c>
      <c r="AQ137" s="27">
        <v>1</v>
      </c>
      <c r="AR137" s="28">
        <v>1</v>
      </c>
    </row>
    <row r="138" ht="39.95" customHeight="1" spans="1:44">
      <c r="A138" s="336">
        <v>124</v>
      </c>
      <c r="B138" s="27"/>
      <c r="C138" s="27"/>
      <c r="D138" s="94"/>
      <c r="E138" s="27">
        <v>3</v>
      </c>
      <c r="F138" s="27"/>
      <c r="G138" s="94"/>
      <c r="H138" s="27"/>
      <c r="I138" s="27"/>
      <c r="J138" s="22"/>
      <c r="K138" s="22"/>
      <c r="L138" s="102" t="s">
        <v>1086</v>
      </c>
      <c r="M138" s="43" t="s">
        <v>1087</v>
      </c>
      <c r="N138" s="101" t="s">
        <v>247</v>
      </c>
      <c r="O138" s="29"/>
      <c r="P138" s="22" t="s">
        <v>305</v>
      </c>
      <c r="Q138" s="32"/>
      <c r="R138" s="32" t="s">
        <v>73</v>
      </c>
      <c r="S138" s="42" t="s">
        <v>327</v>
      </c>
      <c r="T138" s="53" t="s">
        <v>25</v>
      </c>
      <c r="U138" s="32" t="s">
        <v>306</v>
      </c>
      <c r="V138" s="32" t="s">
        <v>307</v>
      </c>
      <c r="W138" s="23" t="s">
        <v>347</v>
      </c>
      <c r="X138" s="27" t="s">
        <v>1088</v>
      </c>
      <c r="Y138" s="53" t="s">
        <v>1089</v>
      </c>
      <c r="Z138" s="53" t="s">
        <v>25</v>
      </c>
      <c r="AA138" s="114">
        <v>2.7214</v>
      </c>
      <c r="AB138" s="22" t="s">
        <v>25</v>
      </c>
      <c r="AC138" s="58"/>
      <c r="AD138" s="58"/>
      <c r="AE138" s="58"/>
      <c r="AF138" s="58"/>
      <c r="AG138" s="70"/>
      <c r="AH138" s="70"/>
      <c r="AI138" s="88"/>
      <c r="AJ138" s="27">
        <v>1</v>
      </c>
      <c r="AK138" s="315">
        <v>1</v>
      </c>
      <c r="AL138" s="78">
        <v>1</v>
      </c>
      <c r="AM138" s="78">
        <v>1</v>
      </c>
      <c r="AN138" s="78">
        <v>1</v>
      </c>
      <c r="AO138" s="78">
        <v>1</v>
      </c>
      <c r="AP138" s="78">
        <v>1</v>
      </c>
      <c r="AQ138" s="27">
        <v>1</v>
      </c>
      <c r="AR138" s="28">
        <v>1</v>
      </c>
    </row>
    <row r="139" ht="39.95" customHeight="1" spans="1:44">
      <c r="A139" s="336">
        <v>125</v>
      </c>
      <c r="B139" s="27"/>
      <c r="C139" s="27"/>
      <c r="D139" s="94"/>
      <c r="E139" s="27">
        <v>3</v>
      </c>
      <c r="F139" s="27"/>
      <c r="G139" s="94"/>
      <c r="H139" s="27"/>
      <c r="I139" s="27"/>
      <c r="J139" s="22"/>
      <c r="K139" s="22"/>
      <c r="L139" s="102" t="s">
        <v>988</v>
      </c>
      <c r="M139" s="43" t="s">
        <v>1032</v>
      </c>
      <c r="N139" s="101" t="s">
        <v>418</v>
      </c>
      <c r="O139" s="29"/>
      <c r="P139" s="22" t="s">
        <v>305</v>
      </c>
      <c r="Q139" s="32"/>
      <c r="R139" s="32" t="s">
        <v>73</v>
      </c>
      <c r="S139" s="42" t="s">
        <v>327</v>
      </c>
      <c r="T139" s="53" t="s">
        <v>25</v>
      </c>
      <c r="U139" s="32" t="s">
        <v>306</v>
      </c>
      <c r="V139" s="32" t="s">
        <v>307</v>
      </c>
      <c r="W139" s="23" t="s">
        <v>341</v>
      </c>
      <c r="X139" s="27" t="s">
        <v>1033</v>
      </c>
      <c r="Y139" s="53" t="s">
        <v>420</v>
      </c>
      <c r="Z139" s="23" t="s">
        <v>25</v>
      </c>
      <c r="AA139" s="117">
        <v>0.01</v>
      </c>
      <c r="AB139" s="22" t="s">
        <v>25</v>
      </c>
      <c r="AC139" s="58"/>
      <c r="AD139" s="58"/>
      <c r="AE139" s="58"/>
      <c r="AF139" s="58"/>
      <c r="AG139" s="70"/>
      <c r="AH139" s="70"/>
      <c r="AI139" s="88"/>
      <c r="AJ139" s="27">
        <v>2</v>
      </c>
      <c r="AK139" s="315">
        <v>2</v>
      </c>
      <c r="AL139" s="78">
        <v>2</v>
      </c>
      <c r="AM139" s="78">
        <v>2</v>
      </c>
      <c r="AN139" s="78">
        <v>2</v>
      </c>
      <c r="AO139" s="78">
        <v>2</v>
      </c>
      <c r="AP139" s="78">
        <v>2</v>
      </c>
      <c r="AQ139" s="27">
        <v>2</v>
      </c>
      <c r="AR139" s="28">
        <v>2</v>
      </c>
    </row>
    <row r="140" ht="39.95" customHeight="1" spans="1:44">
      <c r="A140" s="336">
        <v>126</v>
      </c>
      <c r="B140" s="27"/>
      <c r="C140" s="27"/>
      <c r="D140" s="94"/>
      <c r="E140" s="27">
        <v>3</v>
      </c>
      <c r="F140" s="27"/>
      <c r="G140" s="94"/>
      <c r="H140" s="27"/>
      <c r="I140" s="27"/>
      <c r="J140" s="22"/>
      <c r="K140" s="22"/>
      <c r="L140" s="102" t="s">
        <v>421</v>
      </c>
      <c r="M140" s="43" t="s">
        <v>422</v>
      </c>
      <c r="N140" s="101" t="s">
        <v>418</v>
      </c>
      <c r="O140" s="29"/>
      <c r="P140" s="22" t="s">
        <v>305</v>
      </c>
      <c r="Q140" s="32"/>
      <c r="R140" s="32" t="s">
        <v>73</v>
      </c>
      <c r="S140" s="42" t="s">
        <v>327</v>
      </c>
      <c r="T140" s="53" t="s">
        <v>25</v>
      </c>
      <c r="U140" s="32" t="s">
        <v>306</v>
      </c>
      <c r="V140" s="32" t="s">
        <v>307</v>
      </c>
      <c r="W140" s="23" t="s">
        <v>341</v>
      </c>
      <c r="X140" s="27" t="s">
        <v>1090</v>
      </c>
      <c r="Y140" s="53" t="s">
        <v>420</v>
      </c>
      <c r="Z140" s="23" t="s">
        <v>25</v>
      </c>
      <c r="AA140" s="116">
        <v>0.0177</v>
      </c>
      <c r="AB140" s="22" t="s">
        <v>25</v>
      </c>
      <c r="AC140" s="58"/>
      <c r="AD140" s="58"/>
      <c r="AE140" s="58"/>
      <c r="AF140" s="58"/>
      <c r="AG140" s="70"/>
      <c r="AH140" s="70"/>
      <c r="AI140" s="88"/>
      <c r="AJ140" s="27">
        <v>1</v>
      </c>
      <c r="AK140" s="315">
        <v>1</v>
      </c>
      <c r="AL140" s="78">
        <v>1</v>
      </c>
      <c r="AM140" s="78">
        <v>1</v>
      </c>
      <c r="AN140" s="78">
        <v>1</v>
      </c>
      <c r="AO140" s="78">
        <v>1</v>
      </c>
      <c r="AP140" s="78">
        <v>1</v>
      </c>
      <c r="AQ140" s="27">
        <v>1</v>
      </c>
      <c r="AR140" s="28">
        <v>1</v>
      </c>
    </row>
    <row r="141" ht="39.95" customHeight="1" spans="1:44">
      <c r="A141" s="336">
        <v>127</v>
      </c>
      <c r="B141" s="23"/>
      <c r="C141" s="27"/>
      <c r="D141" s="94"/>
      <c r="E141" s="27">
        <v>3</v>
      </c>
      <c r="F141" s="27"/>
      <c r="G141" s="94"/>
      <c r="H141" s="27"/>
      <c r="I141" s="27"/>
      <c r="J141" s="22"/>
      <c r="K141" s="22"/>
      <c r="L141" s="53" t="s">
        <v>723</v>
      </c>
      <c r="M141" s="43" t="s">
        <v>724</v>
      </c>
      <c r="N141" s="101" t="s">
        <v>418</v>
      </c>
      <c r="O141" s="98"/>
      <c r="P141" s="23" t="s">
        <v>305</v>
      </c>
      <c r="Q141" s="32"/>
      <c r="R141" s="32" t="s">
        <v>73</v>
      </c>
      <c r="S141" s="42" t="s">
        <v>327</v>
      </c>
      <c r="T141" s="53" t="s">
        <v>25</v>
      </c>
      <c r="U141" s="32" t="s">
        <v>306</v>
      </c>
      <c r="V141" s="32" t="s">
        <v>307</v>
      </c>
      <c r="W141" s="29" t="s">
        <v>722</v>
      </c>
      <c r="X141" s="27" t="s">
        <v>1091</v>
      </c>
      <c r="Y141" s="23" t="s">
        <v>420</v>
      </c>
      <c r="Z141" s="27" t="s">
        <v>25</v>
      </c>
      <c r="AA141" s="75">
        <v>0.0253</v>
      </c>
      <c r="AB141" s="22" t="s">
        <v>25</v>
      </c>
      <c r="AC141" s="58"/>
      <c r="AD141" s="58"/>
      <c r="AE141" s="58"/>
      <c r="AF141" s="58"/>
      <c r="AG141" s="70"/>
      <c r="AH141" s="70"/>
      <c r="AI141" s="88"/>
      <c r="AJ141" s="27">
        <v>3</v>
      </c>
      <c r="AK141" s="315">
        <v>3</v>
      </c>
      <c r="AL141" s="78">
        <v>3</v>
      </c>
      <c r="AM141" s="78">
        <v>3</v>
      </c>
      <c r="AN141" s="78">
        <v>3</v>
      </c>
      <c r="AO141" s="78">
        <v>3</v>
      </c>
      <c r="AP141" s="78">
        <v>3</v>
      </c>
      <c r="AQ141" s="27">
        <v>3</v>
      </c>
      <c r="AR141" s="28">
        <v>3</v>
      </c>
    </row>
    <row r="142" ht="39.95" customHeight="1" spans="1:44">
      <c r="A142" s="336">
        <v>128</v>
      </c>
      <c r="B142" s="27"/>
      <c r="C142" s="27"/>
      <c r="D142" s="94"/>
      <c r="E142" s="27">
        <v>3</v>
      </c>
      <c r="F142" s="27"/>
      <c r="G142" s="94"/>
      <c r="H142" s="27"/>
      <c r="I142" s="27"/>
      <c r="J142" s="22"/>
      <c r="K142" s="22"/>
      <c r="L142" s="102">
        <v>330102400400</v>
      </c>
      <c r="M142" s="43" t="s">
        <v>1092</v>
      </c>
      <c r="N142" s="47" t="s">
        <v>598</v>
      </c>
      <c r="O142" s="29"/>
      <c r="P142" s="22" t="s">
        <v>305</v>
      </c>
      <c r="Q142" s="32"/>
      <c r="R142" s="32" t="s">
        <v>73</v>
      </c>
      <c r="S142" s="42" t="s">
        <v>327</v>
      </c>
      <c r="T142" s="53" t="s">
        <v>25</v>
      </c>
      <c r="U142" s="32" t="s">
        <v>307</v>
      </c>
      <c r="V142" s="32" t="s">
        <v>306</v>
      </c>
      <c r="W142" s="23" t="s">
        <v>347</v>
      </c>
      <c r="X142" s="27" t="s">
        <v>1093</v>
      </c>
      <c r="Y142" s="53" t="s">
        <v>25</v>
      </c>
      <c r="Z142" s="23" t="s">
        <v>1094</v>
      </c>
      <c r="AA142" s="114">
        <v>0.0556</v>
      </c>
      <c r="AB142" s="22" t="s">
        <v>25</v>
      </c>
      <c r="AC142" s="58"/>
      <c r="AD142" s="58"/>
      <c r="AE142" s="58"/>
      <c r="AF142" s="58"/>
      <c r="AG142" s="70"/>
      <c r="AH142" s="70"/>
      <c r="AI142" s="88"/>
      <c r="AJ142" s="27">
        <v>1</v>
      </c>
      <c r="AK142" s="315">
        <v>1</v>
      </c>
      <c r="AL142" s="78">
        <v>1</v>
      </c>
      <c r="AM142" s="78">
        <v>1</v>
      </c>
      <c r="AN142" s="78">
        <v>1</v>
      </c>
      <c r="AO142" s="78">
        <v>1</v>
      </c>
      <c r="AP142" s="78">
        <v>1</v>
      </c>
      <c r="AQ142" s="27">
        <v>1</v>
      </c>
      <c r="AR142" s="28">
        <v>1</v>
      </c>
    </row>
    <row r="143" ht="39.95" customHeight="1" spans="1:44">
      <c r="A143" s="336">
        <v>129</v>
      </c>
      <c r="B143" s="27"/>
      <c r="C143" s="27"/>
      <c r="D143" s="94"/>
      <c r="E143" s="27">
        <v>3</v>
      </c>
      <c r="F143" s="27"/>
      <c r="G143" s="94"/>
      <c r="H143" s="27"/>
      <c r="I143" s="27"/>
      <c r="J143" s="22"/>
      <c r="K143" s="22"/>
      <c r="L143" s="102" t="s">
        <v>1095</v>
      </c>
      <c r="M143" s="43" t="s">
        <v>1096</v>
      </c>
      <c r="N143" s="101" t="s">
        <v>247</v>
      </c>
      <c r="O143" s="22"/>
      <c r="P143" s="22" t="s">
        <v>305</v>
      </c>
      <c r="Q143" s="32"/>
      <c r="R143" s="32" t="s">
        <v>73</v>
      </c>
      <c r="S143" s="102" t="s">
        <v>1095</v>
      </c>
      <c r="T143" s="32" t="s">
        <v>73</v>
      </c>
      <c r="U143" s="32" t="s">
        <v>306</v>
      </c>
      <c r="V143" s="32" t="s">
        <v>307</v>
      </c>
      <c r="W143" s="23" t="s">
        <v>328</v>
      </c>
      <c r="X143" s="27" t="s">
        <v>309</v>
      </c>
      <c r="Y143" s="53" t="s">
        <v>25</v>
      </c>
      <c r="Z143" s="23" t="s">
        <v>25</v>
      </c>
      <c r="AA143" s="111">
        <f>AA144+AA145+AA146+AA147+AA148+AA149+AA150+AA151+AA152+AA153+AA154*AJ154</f>
        <v>1.2502</v>
      </c>
      <c r="AB143" s="22" t="s">
        <v>25</v>
      </c>
      <c r="AC143" s="58"/>
      <c r="AD143" s="58"/>
      <c r="AE143" s="58"/>
      <c r="AF143" s="58"/>
      <c r="AG143" s="70"/>
      <c r="AH143" s="70"/>
      <c r="AI143" s="88"/>
      <c r="AJ143" s="27">
        <v>1</v>
      </c>
      <c r="AK143" s="315">
        <v>1</v>
      </c>
      <c r="AL143" s="78">
        <v>1</v>
      </c>
      <c r="AM143" s="78">
        <v>1</v>
      </c>
      <c r="AN143" s="78">
        <v>1</v>
      </c>
      <c r="AO143" s="78">
        <v>1</v>
      </c>
      <c r="AP143" s="78">
        <v>1</v>
      </c>
      <c r="AQ143" s="27">
        <v>1</v>
      </c>
      <c r="AR143" s="28">
        <v>1</v>
      </c>
    </row>
    <row r="144" ht="39.95" customHeight="1" spans="1:44">
      <c r="A144" s="336">
        <v>130</v>
      </c>
      <c r="B144" s="27"/>
      <c r="C144" s="27"/>
      <c r="D144" s="94"/>
      <c r="E144" s="94"/>
      <c r="F144" s="27">
        <v>4</v>
      </c>
      <c r="G144" s="94"/>
      <c r="H144" s="27"/>
      <c r="I144" s="27"/>
      <c r="J144" s="22"/>
      <c r="K144" s="22"/>
      <c r="L144" s="102" t="s">
        <v>1097</v>
      </c>
      <c r="M144" s="43" t="s">
        <v>1098</v>
      </c>
      <c r="N144" s="101" t="s">
        <v>247</v>
      </c>
      <c r="O144" s="22"/>
      <c r="P144" s="22" t="s">
        <v>305</v>
      </c>
      <c r="Q144" s="32"/>
      <c r="R144" s="32" t="s">
        <v>73</v>
      </c>
      <c r="S144" s="102" t="s">
        <v>1097</v>
      </c>
      <c r="T144" s="32" t="s">
        <v>73</v>
      </c>
      <c r="U144" s="32" t="s">
        <v>306</v>
      </c>
      <c r="V144" s="32" t="s">
        <v>307</v>
      </c>
      <c r="W144" s="23" t="s">
        <v>341</v>
      </c>
      <c r="X144" s="27" t="s">
        <v>1099</v>
      </c>
      <c r="Y144" s="53" t="s">
        <v>343</v>
      </c>
      <c r="Z144" s="23" t="s">
        <v>25</v>
      </c>
      <c r="AA144" s="114">
        <v>0.0901</v>
      </c>
      <c r="AB144" s="22" t="s">
        <v>25</v>
      </c>
      <c r="AC144" s="58"/>
      <c r="AD144" s="58"/>
      <c r="AE144" s="58"/>
      <c r="AF144" s="58"/>
      <c r="AG144" s="70"/>
      <c r="AH144" s="70"/>
      <c r="AI144" s="88"/>
      <c r="AJ144" s="27">
        <v>1</v>
      </c>
      <c r="AK144" s="315">
        <v>1</v>
      </c>
      <c r="AL144" s="78">
        <v>1</v>
      </c>
      <c r="AM144" s="78">
        <v>1</v>
      </c>
      <c r="AN144" s="78">
        <v>1</v>
      </c>
      <c r="AO144" s="78">
        <v>1</v>
      </c>
      <c r="AP144" s="78">
        <v>1</v>
      </c>
      <c r="AQ144" s="27">
        <v>1</v>
      </c>
      <c r="AR144" s="28">
        <v>1</v>
      </c>
    </row>
    <row r="145" ht="39.95" customHeight="1" spans="1:44">
      <c r="A145" s="336">
        <v>131</v>
      </c>
      <c r="B145" s="27"/>
      <c r="C145" s="27"/>
      <c r="D145" s="94"/>
      <c r="E145" s="94"/>
      <c r="F145" s="27">
        <v>4</v>
      </c>
      <c r="G145" s="94"/>
      <c r="H145" s="27"/>
      <c r="I145" s="27"/>
      <c r="J145" s="22"/>
      <c r="K145" s="22"/>
      <c r="L145" s="102" t="s">
        <v>1100</v>
      </c>
      <c r="M145" s="43" t="s">
        <v>1101</v>
      </c>
      <c r="N145" s="101" t="s">
        <v>247</v>
      </c>
      <c r="O145" s="22"/>
      <c r="P145" s="22" t="s">
        <v>305</v>
      </c>
      <c r="Q145" s="32"/>
      <c r="R145" s="32" t="s">
        <v>73</v>
      </c>
      <c r="S145" s="102" t="s">
        <v>1100</v>
      </c>
      <c r="T145" s="32" t="s">
        <v>73</v>
      </c>
      <c r="U145" s="32" t="s">
        <v>306</v>
      </c>
      <c r="V145" s="32" t="s">
        <v>307</v>
      </c>
      <c r="W145" s="23" t="s">
        <v>341</v>
      </c>
      <c r="X145" s="27" t="s">
        <v>1099</v>
      </c>
      <c r="Y145" s="53" t="s">
        <v>343</v>
      </c>
      <c r="Z145" s="23" t="s">
        <v>25</v>
      </c>
      <c r="AA145" s="114">
        <v>0.0907</v>
      </c>
      <c r="AB145" s="22" t="s">
        <v>25</v>
      </c>
      <c r="AC145" s="58"/>
      <c r="AD145" s="58"/>
      <c r="AE145" s="58"/>
      <c r="AF145" s="58"/>
      <c r="AG145" s="70"/>
      <c r="AH145" s="70"/>
      <c r="AI145" s="88"/>
      <c r="AJ145" s="27">
        <v>1</v>
      </c>
      <c r="AK145" s="315">
        <v>1</v>
      </c>
      <c r="AL145" s="78">
        <v>1</v>
      </c>
      <c r="AM145" s="78">
        <v>1</v>
      </c>
      <c r="AN145" s="78">
        <v>1</v>
      </c>
      <c r="AO145" s="78">
        <v>1</v>
      </c>
      <c r="AP145" s="78">
        <v>1</v>
      </c>
      <c r="AQ145" s="27">
        <v>1</v>
      </c>
      <c r="AR145" s="28">
        <v>1</v>
      </c>
    </row>
    <row r="146" ht="39.95" customHeight="1" spans="1:44">
      <c r="A146" s="336">
        <v>132</v>
      </c>
      <c r="B146" s="27"/>
      <c r="C146" s="27"/>
      <c r="D146" s="94"/>
      <c r="E146" s="94"/>
      <c r="F146" s="27">
        <v>4</v>
      </c>
      <c r="G146" s="94"/>
      <c r="H146" s="27"/>
      <c r="I146" s="27"/>
      <c r="J146" s="22"/>
      <c r="K146" s="22"/>
      <c r="L146" s="102" t="s">
        <v>1102</v>
      </c>
      <c r="M146" s="43" t="s">
        <v>1103</v>
      </c>
      <c r="N146" s="101" t="s">
        <v>247</v>
      </c>
      <c r="O146" s="22"/>
      <c r="P146" s="22" t="s">
        <v>305</v>
      </c>
      <c r="Q146" s="32"/>
      <c r="R146" s="32" t="s">
        <v>73</v>
      </c>
      <c r="S146" s="102" t="s">
        <v>1102</v>
      </c>
      <c r="T146" s="32" t="s">
        <v>73</v>
      </c>
      <c r="U146" s="32" t="s">
        <v>306</v>
      </c>
      <c r="V146" s="32" t="s">
        <v>307</v>
      </c>
      <c r="W146" s="23" t="s">
        <v>341</v>
      </c>
      <c r="X146" s="27" t="s">
        <v>1099</v>
      </c>
      <c r="Y146" s="53" t="s">
        <v>343</v>
      </c>
      <c r="Z146" s="23" t="s">
        <v>25</v>
      </c>
      <c r="AA146" s="114">
        <v>0.1281</v>
      </c>
      <c r="AB146" s="22" t="s">
        <v>25</v>
      </c>
      <c r="AC146" s="58"/>
      <c r="AD146" s="58"/>
      <c r="AE146" s="58"/>
      <c r="AF146" s="58"/>
      <c r="AG146" s="70"/>
      <c r="AH146" s="70"/>
      <c r="AI146" s="88"/>
      <c r="AJ146" s="27">
        <v>1</v>
      </c>
      <c r="AK146" s="315">
        <v>1</v>
      </c>
      <c r="AL146" s="78">
        <v>1</v>
      </c>
      <c r="AM146" s="78">
        <v>1</v>
      </c>
      <c r="AN146" s="78">
        <v>1</v>
      </c>
      <c r="AO146" s="78">
        <v>1</v>
      </c>
      <c r="AP146" s="78">
        <v>1</v>
      </c>
      <c r="AQ146" s="27">
        <v>1</v>
      </c>
      <c r="AR146" s="28">
        <v>1</v>
      </c>
    </row>
    <row r="147" ht="39.95" customHeight="1" spans="1:44">
      <c r="A147" s="336">
        <v>133</v>
      </c>
      <c r="B147" s="27"/>
      <c r="C147" s="27"/>
      <c r="D147" s="94"/>
      <c r="E147" s="94"/>
      <c r="F147" s="27">
        <v>4</v>
      </c>
      <c r="G147" s="94"/>
      <c r="H147" s="27"/>
      <c r="I147" s="27"/>
      <c r="J147" s="22"/>
      <c r="K147" s="22"/>
      <c r="L147" s="102" t="s">
        <v>1104</v>
      </c>
      <c r="M147" s="43" t="s">
        <v>1105</v>
      </c>
      <c r="N147" s="101" t="s">
        <v>247</v>
      </c>
      <c r="O147" s="22"/>
      <c r="P147" s="22" t="s">
        <v>305</v>
      </c>
      <c r="Q147" s="32"/>
      <c r="R147" s="32" t="s">
        <v>73</v>
      </c>
      <c r="S147" s="102" t="s">
        <v>1104</v>
      </c>
      <c r="T147" s="32" t="s">
        <v>73</v>
      </c>
      <c r="U147" s="32" t="s">
        <v>306</v>
      </c>
      <c r="V147" s="32" t="s">
        <v>307</v>
      </c>
      <c r="W147" s="23" t="s">
        <v>341</v>
      </c>
      <c r="X147" s="27" t="s">
        <v>1099</v>
      </c>
      <c r="Y147" s="53" t="s">
        <v>343</v>
      </c>
      <c r="Z147" s="23" t="s">
        <v>25</v>
      </c>
      <c r="AA147" s="114">
        <v>0.0889</v>
      </c>
      <c r="AB147" s="22" t="s">
        <v>25</v>
      </c>
      <c r="AC147" s="58"/>
      <c r="AD147" s="58"/>
      <c r="AE147" s="58"/>
      <c r="AF147" s="58"/>
      <c r="AG147" s="70"/>
      <c r="AH147" s="70"/>
      <c r="AI147" s="88"/>
      <c r="AJ147" s="27">
        <v>1</v>
      </c>
      <c r="AK147" s="315">
        <v>1</v>
      </c>
      <c r="AL147" s="78">
        <v>1</v>
      </c>
      <c r="AM147" s="78">
        <v>1</v>
      </c>
      <c r="AN147" s="78">
        <v>1</v>
      </c>
      <c r="AO147" s="78">
        <v>1</v>
      </c>
      <c r="AP147" s="78">
        <v>1</v>
      </c>
      <c r="AQ147" s="27">
        <v>1</v>
      </c>
      <c r="AR147" s="28">
        <v>1</v>
      </c>
    </row>
    <row r="148" ht="39.95" customHeight="1" spans="1:44">
      <c r="A148" s="336">
        <v>134</v>
      </c>
      <c r="B148" s="27"/>
      <c r="C148" s="27"/>
      <c r="D148" s="94"/>
      <c r="E148" s="94"/>
      <c r="F148" s="27">
        <v>4</v>
      </c>
      <c r="G148" s="94"/>
      <c r="H148" s="27"/>
      <c r="I148" s="27"/>
      <c r="J148" s="22"/>
      <c r="K148" s="22"/>
      <c r="L148" s="102" t="s">
        <v>1106</v>
      </c>
      <c r="M148" s="43" t="s">
        <v>1107</v>
      </c>
      <c r="N148" s="101" t="s">
        <v>247</v>
      </c>
      <c r="O148" s="22"/>
      <c r="P148" s="22" t="s">
        <v>305</v>
      </c>
      <c r="Q148" s="32"/>
      <c r="R148" s="32" t="s">
        <v>73</v>
      </c>
      <c r="S148" s="102" t="s">
        <v>1106</v>
      </c>
      <c r="T148" s="32" t="s">
        <v>73</v>
      </c>
      <c r="U148" s="32" t="s">
        <v>306</v>
      </c>
      <c r="V148" s="32" t="s">
        <v>307</v>
      </c>
      <c r="W148" s="23" t="s">
        <v>341</v>
      </c>
      <c r="X148" s="27" t="s">
        <v>1099</v>
      </c>
      <c r="Y148" s="53" t="s">
        <v>343</v>
      </c>
      <c r="Z148" s="23" t="s">
        <v>25</v>
      </c>
      <c r="AA148" s="114">
        <v>0.0537</v>
      </c>
      <c r="AB148" s="22" t="s">
        <v>25</v>
      </c>
      <c r="AC148" s="58"/>
      <c r="AD148" s="58"/>
      <c r="AE148" s="58"/>
      <c r="AF148" s="58"/>
      <c r="AG148" s="70"/>
      <c r="AH148" s="70"/>
      <c r="AI148" s="88"/>
      <c r="AJ148" s="27">
        <v>1</v>
      </c>
      <c r="AK148" s="315">
        <v>1</v>
      </c>
      <c r="AL148" s="78">
        <v>1</v>
      </c>
      <c r="AM148" s="78">
        <v>1</v>
      </c>
      <c r="AN148" s="78">
        <v>1</v>
      </c>
      <c r="AO148" s="78">
        <v>1</v>
      </c>
      <c r="AP148" s="78">
        <v>1</v>
      </c>
      <c r="AQ148" s="27">
        <v>1</v>
      </c>
      <c r="AR148" s="28">
        <v>1</v>
      </c>
    </row>
    <row r="149" ht="39.95" customHeight="1" spans="1:44">
      <c r="A149" s="336">
        <v>135</v>
      </c>
      <c r="B149" s="27"/>
      <c r="C149" s="27"/>
      <c r="D149" s="94"/>
      <c r="E149" s="94"/>
      <c r="F149" s="27">
        <v>4</v>
      </c>
      <c r="G149" s="94"/>
      <c r="H149" s="27"/>
      <c r="I149" s="27"/>
      <c r="J149" s="22"/>
      <c r="K149" s="22"/>
      <c r="L149" s="102" t="s">
        <v>1108</v>
      </c>
      <c r="M149" s="43" t="s">
        <v>1109</v>
      </c>
      <c r="N149" s="101" t="s">
        <v>247</v>
      </c>
      <c r="O149" s="22"/>
      <c r="P149" s="22" t="s">
        <v>305</v>
      </c>
      <c r="Q149" s="32"/>
      <c r="R149" s="32" t="s">
        <v>73</v>
      </c>
      <c r="S149" s="102" t="s">
        <v>1108</v>
      </c>
      <c r="T149" s="32" t="s">
        <v>73</v>
      </c>
      <c r="U149" s="32" t="s">
        <v>306</v>
      </c>
      <c r="V149" s="32" t="s">
        <v>307</v>
      </c>
      <c r="W149" s="23" t="s">
        <v>341</v>
      </c>
      <c r="X149" s="27" t="s">
        <v>1099</v>
      </c>
      <c r="Y149" s="53" t="s">
        <v>343</v>
      </c>
      <c r="Z149" s="23" t="s">
        <v>25</v>
      </c>
      <c r="AA149" s="114">
        <v>0.1028</v>
      </c>
      <c r="AB149" s="22" t="s">
        <v>25</v>
      </c>
      <c r="AC149" s="58"/>
      <c r="AD149" s="58"/>
      <c r="AE149" s="58"/>
      <c r="AF149" s="58"/>
      <c r="AG149" s="70"/>
      <c r="AH149" s="70"/>
      <c r="AI149" s="88"/>
      <c r="AJ149" s="27">
        <v>1</v>
      </c>
      <c r="AK149" s="315">
        <v>1</v>
      </c>
      <c r="AL149" s="78">
        <v>1</v>
      </c>
      <c r="AM149" s="78">
        <v>1</v>
      </c>
      <c r="AN149" s="78">
        <v>1</v>
      </c>
      <c r="AO149" s="78">
        <v>1</v>
      </c>
      <c r="AP149" s="78">
        <v>1</v>
      </c>
      <c r="AQ149" s="27">
        <v>1</v>
      </c>
      <c r="AR149" s="28">
        <v>1</v>
      </c>
    </row>
    <row r="150" ht="39.95" customHeight="1" spans="1:44">
      <c r="A150" s="336">
        <v>136</v>
      </c>
      <c r="B150" s="27"/>
      <c r="C150" s="27"/>
      <c r="D150" s="94"/>
      <c r="E150" s="94"/>
      <c r="F150" s="27">
        <v>4</v>
      </c>
      <c r="G150" s="94"/>
      <c r="H150" s="27"/>
      <c r="I150" s="27"/>
      <c r="J150" s="22"/>
      <c r="K150" s="22"/>
      <c r="L150" s="102" t="s">
        <v>1110</v>
      </c>
      <c r="M150" s="43" t="s">
        <v>1111</v>
      </c>
      <c r="N150" s="101" t="s">
        <v>247</v>
      </c>
      <c r="O150" s="22"/>
      <c r="P150" s="22" t="s">
        <v>305</v>
      </c>
      <c r="Q150" s="32"/>
      <c r="R150" s="32" t="s">
        <v>73</v>
      </c>
      <c r="S150" s="102" t="s">
        <v>1110</v>
      </c>
      <c r="T150" s="32" t="s">
        <v>73</v>
      </c>
      <c r="U150" s="32" t="s">
        <v>306</v>
      </c>
      <c r="V150" s="32" t="s">
        <v>307</v>
      </c>
      <c r="W150" s="23" t="s">
        <v>341</v>
      </c>
      <c r="X150" s="27" t="s">
        <v>1099</v>
      </c>
      <c r="Y150" s="53" t="s">
        <v>343</v>
      </c>
      <c r="Z150" s="23" t="s">
        <v>25</v>
      </c>
      <c r="AA150" s="114">
        <v>0.101</v>
      </c>
      <c r="AB150" s="22" t="s">
        <v>25</v>
      </c>
      <c r="AC150" s="58"/>
      <c r="AD150" s="58"/>
      <c r="AE150" s="58"/>
      <c r="AF150" s="58"/>
      <c r="AG150" s="70"/>
      <c r="AH150" s="70"/>
      <c r="AI150" s="88"/>
      <c r="AJ150" s="27">
        <v>1</v>
      </c>
      <c r="AK150" s="315">
        <v>1</v>
      </c>
      <c r="AL150" s="78">
        <v>1</v>
      </c>
      <c r="AM150" s="78">
        <v>1</v>
      </c>
      <c r="AN150" s="78">
        <v>1</v>
      </c>
      <c r="AO150" s="78">
        <v>1</v>
      </c>
      <c r="AP150" s="78">
        <v>1</v>
      </c>
      <c r="AQ150" s="27">
        <v>1</v>
      </c>
      <c r="AR150" s="28">
        <v>1</v>
      </c>
    </row>
    <row r="151" ht="39.95" customHeight="1" spans="1:44">
      <c r="A151" s="336">
        <v>137</v>
      </c>
      <c r="B151" s="27"/>
      <c r="C151" s="27"/>
      <c r="D151" s="94"/>
      <c r="E151" s="94"/>
      <c r="F151" s="27">
        <v>4</v>
      </c>
      <c r="G151" s="94"/>
      <c r="H151" s="27"/>
      <c r="I151" s="27"/>
      <c r="J151" s="22"/>
      <c r="K151" s="22"/>
      <c r="L151" s="102" t="s">
        <v>1112</v>
      </c>
      <c r="M151" s="43" t="s">
        <v>1113</v>
      </c>
      <c r="N151" s="101" t="s">
        <v>247</v>
      </c>
      <c r="O151" s="22"/>
      <c r="P151" s="22" t="s">
        <v>305</v>
      </c>
      <c r="Q151" s="32"/>
      <c r="R151" s="32" t="s">
        <v>73</v>
      </c>
      <c r="S151" s="102" t="s">
        <v>1112</v>
      </c>
      <c r="T151" s="32" t="s">
        <v>73</v>
      </c>
      <c r="U151" s="32" t="s">
        <v>306</v>
      </c>
      <c r="V151" s="32" t="s">
        <v>307</v>
      </c>
      <c r="W151" s="23" t="s">
        <v>341</v>
      </c>
      <c r="X151" s="27" t="s">
        <v>1099</v>
      </c>
      <c r="Y151" s="53" t="s">
        <v>343</v>
      </c>
      <c r="Z151" s="23" t="s">
        <v>25</v>
      </c>
      <c r="AA151" s="114">
        <v>0.1266</v>
      </c>
      <c r="AB151" s="22" t="s">
        <v>25</v>
      </c>
      <c r="AC151" s="58"/>
      <c r="AD151" s="58"/>
      <c r="AE151" s="58"/>
      <c r="AF151" s="58"/>
      <c r="AG151" s="70"/>
      <c r="AH151" s="70"/>
      <c r="AI151" s="88"/>
      <c r="AJ151" s="27">
        <v>1</v>
      </c>
      <c r="AK151" s="315">
        <v>1</v>
      </c>
      <c r="AL151" s="78">
        <v>1</v>
      </c>
      <c r="AM151" s="78">
        <v>1</v>
      </c>
      <c r="AN151" s="78">
        <v>1</v>
      </c>
      <c r="AO151" s="78">
        <v>1</v>
      </c>
      <c r="AP151" s="78">
        <v>1</v>
      </c>
      <c r="AQ151" s="27">
        <v>1</v>
      </c>
      <c r="AR151" s="28">
        <v>1</v>
      </c>
    </row>
    <row r="152" ht="39.95" customHeight="1" spans="1:44">
      <c r="A152" s="336">
        <v>138</v>
      </c>
      <c r="B152" s="27"/>
      <c r="C152" s="27"/>
      <c r="D152" s="94"/>
      <c r="E152" s="94"/>
      <c r="F152" s="27">
        <v>4</v>
      </c>
      <c r="G152" s="94"/>
      <c r="H152" s="27"/>
      <c r="I152" s="27"/>
      <c r="J152" s="22"/>
      <c r="K152" s="22"/>
      <c r="L152" s="102" t="s">
        <v>1114</v>
      </c>
      <c r="M152" s="43" t="s">
        <v>1115</v>
      </c>
      <c r="N152" s="101" t="s">
        <v>247</v>
      </c>
      <c r="O152" s="22"/>
      <c r="P152" s="22" t="s">
        <v>305</v>
      </c>
      <c r="Q152" s="32"/>
      <c r="R152" s="32" t="s">
        <v>73</v>
      </c>
      <c r="S152" s="102" t="s">
        <v>1114</v>
      </c>
      <c r="T152" s="32" t="s">
        <v>73</v>
      </c>
      <c r="U152" s="32" t="s">
        <v>306</v>
      </c>
      <c r="V152" s="32" t="s">
        <v>307</v>
      </c>
      <c r="W152" s="23" t="s">
        <v>341</v>
      </c>
      <c r="X152" s="27" t="s">
        <v>1021</v>
      </c>
      <c r="Y152" s="53" t="s">
        <v>638</v>
      </c>
      <c r="Z152" s="23" t="s">
        <v>25</v>
      </c>
      <c r="AA152" s="116">
        <v>0.1485</v>
      </c>
      <c r="AB152" s="22" t="s">
        <v>25</v>
      </c>
      <c r="AC152" s="58"/>
      <c r="AD152" s="58"/>
      <c r="AE152" s="58"/>
      <c r="AF152" s="58"/>
      <c r="AG152" s="70"/>
      <c r="AH152" s="70"/>
      <c r="AI152" s="88"/>
      <c r="AJ152" s="27">
        <v>1</v>
      </c>
      <c r="AK152" s="315">
        <v>1</v>
      </c>
      <c r="AL152" s="78">
        <v>1</v>
      </c>
      <c r="AM152" s="78">
        <v>1</v>
      </c>
      <c r="AN152" s="78">
        <v>1</v>
      </c>
      <c r="AO152" s="78">
        <v>1</v>
      </c>
      <c r="AP152" s="78">
        <v>1</v>
      </c>
      <c r="AQ152" s="27">
        <v>1</v>
      </c>
      <c r="AR152" s="28">
        <v>1</v>
      </c>
    </row>
    <row r="153" ht="39.95" customHeight="1" spans="1:44">
      <c r="A153" s="336">
        <v>139</v>
      </c>
      <c r="B153" s="27"/>
      <c r="C153" s="27"/>
      <c r="D153" s="94"/>
      <c r="E153" s="94"/>
      <c r="F153" s="27">
        <v>4</v>
      </c>
      <c r="G153" s="94"/>
      <c r="H153" s="27"/>
      <c r="I153" s="27"/>
      <c r="J153" s="22"/>
      <c r="K153" s="22"/>
      <c r="L153" s="102" t="s">
        <v>1116</v>
      </c>
      <c r="M153" s="43" t="s">
        <v>1117</v>
      </c>
      <c r="N153" s="101" t="s">
        <v>247</v>
      </c>
      <c r="O153" s="22"/>
      <c r="P153" s="22" t="s">
        <v>305</v>
      </c>
      <c r="Q153" s="32"/>
      <c r="R153" s="32" t="s">
        <v>73</v>
      </c>
      <c r="S153" s="102" t="s">
        <v>1116</v>
      </c>
      <c r="T153" s="32" t="s">
        <v>73</v>
      </c>
      <c r="U153" s="32" t="s">
        <v>306</v>
      </c>
      <c r="V153" s="32" t="s">
        <v>307</v>
      </c>
      <c r="W153" s="23" t="s">
        <v>341</v>
      </c>
      <c r="X153" s="27" t="s">
        <v>1021</v>
      </c>
      <c r="Y153" s="53" t="s">
        <v>638</v>
      </c>
      <c r="Z153" s="23" t="s">
        <v>25</v>
      </c>
      <c r="AA153" s="116">
        <v>0.1482</v>
      </c>
      <c r="AB153" s="22" t="s">
        <v>25</v>
      </c>
      <c r="AC153" s="58"/>
      <c r="AD153" s="58"/>
      <c r="AE153" s="58"/>
      <c r="AF153" s="58"/>
      <c r="AG153" s="70"/>
      <c r="AH153" s="70"/>
      <c r="AI153" s="88"/>
      <c r="AJ153" s="27">
        <v>1</v>
      </c>
      <c r="AK153" s="315">
        <v>1</v>
      </c>
      <c r="AL153" s="78">
        <v>1</v>
      </c>
      <c r="AM153" s="78">
        <v>1</v>
      </c>
      <c r="AN153" s="78">
        <v>1</v>
      </c>
      <c r="AO153" s="78">
        <v>1</v>
      </c>
      <c r="AP153" s="78">
        <v>1</v>
      </c>
      <c r="AQ153" s="27">
        <v>1</v>
      </c>
      <c r="AR153" s="28">
        <v>1</v>
      </c>
    </row>
    <row r="154" ht="39.95" customHeight="1" spans="1:44">
      <c r="A154" s="336">
        <v>140</v>
      </c>
      <c r="B154" s="27"/>
      <c r="C154" s="27"/>
      <c r="D154" s="94"/>
      <c r="E154" s="94"/>
      <c r="F154" s="27">
        <v>4</v>
      </c>
      <c r="G154" s="94"/>
      <c r="H154" s="27"/>
      <c r="I154" s="27"/>
      <c r="J154" s="22"/>
      <c r="K154" s="22"/>
      <c r="L154" s="102" t="s">
        <v>1118</v>
      </c>
      <c r="M154" s="43" t="s">
        <v>1119</v>
      </c>
      <c r="N154" s="101" t="s">
        <v>247</v>
      </c>
      <c r="O154" s="22"/>
      <c r="P154" s="22" t="s">
        <v>305</v>
      </c>
      <c r="Q154" s="32"/>
      <c r="R154" s="32" t="s">
        <v>73</v>
      </c>
      <c r="S154" s="102" t="s">
        <v>1118</v>
      </c>
      <c r="T154" s="32" t="s">
        <v>73</v>
      </c>
      <c r="U154" s="32" t="s">
        <v>306</v>
      </c>
      <c r="V154" s="32" t="s">
        <v>307</v>
      </c>
      <c r="W154" s="23" t="s">
        <v>341</v>
      </c>
      <c r="X154" s="27" t="s">
        <v>1021</v>
      </c>
      <c r="Y154" s="53" t="s">
        <v>638</v>
      </c>
      <c r="Z154" s="23" t="s">
        <v>25</v>
      </c>
      <c r="AA154" s="116">
        <v>0.0858</v>
      </c>
      <c r="AB154" s="22" t="s">
        <v>25</v>
      </c>
      <c r="AC154" s="58"/>
      <c r="AD154" s="58"/>
      <c r="AE154" s="58"/>
      <c r="AF154" s="58"/>
      <c r="AG154" s="70"/>
      <c r="AH154" s="70"/>
      <c r="AI154" s="88"/>
      <c r="AJ154" s="27">
        <v>2</v>
      </c>
      <c r="AK154" s="315">
        <v>2</v>
      </c>
      <c r="AL154" s="78">
        <v>2</v>
      </c>
      <c r="AM154" s="78">
        <v>2</v>
      </c>
      <c r="AN154" s="78">
        <v>2</v>
      </c>
      <c r="AO154" s="78">
        <v>2</v>
      </c>
      <c r="AP154" s="78">
        <v>2</v>
      </c>
      <c r="AQ154" s="27">
        <v>2</v>
      </c>
      <c r="AR154" s="28">
        <v>2</v>
      </c>
    </row>
    <row r="155" ht="39.95" customHeight="1" spans="1:44">
      <c r="A155" s="336">
        <v>141</v>
      </c>
      <c r="B155" s="27"/>
      <c r="C155" s="27">
        <v>1</v>
      </c>
      <c r="D155" s="94"/>
      <c r="E155" s="94"/>
      <c r="F155" s="27"/>
      <c r="G155" s="94"/>
      <c r="H155" s="27"/>
      <c r="I155" s="27"/>
      <c r="J155" s="22"/>
      <c r="K155" s="22"/>
      <c r="L155" s="102" t="s">
        <v>850</v>
      </c>
      <c r="M155" s="43" t="s">
        <v>1120</v>
      </c>
      <c r="N155" s="101" t="s">
        <v>247</v>
      </c>
      <c r="O155" s="22"/>
      <c r="P155" s="22" t="s">
        <v>305</v>
      </c>
      <c r="Q155" s="32"/>
      <c r="R155" s="32" t="s">
        <v>73</v>
      </c>
      <c r="S155" s="27" t="s">
        <v>327</v>
      </c>
      <c r="T155" s="27" t="s">
        <v>25</v>
      </c>
      <c r="U155" s="32" t="s">
        <v>306</v>
      </c>
      <c r="V155" s="32" t="s">
        <v>307</v>
      </c>
      <c r="W155" s="29" t="s">
        <v>328</v>
      </c>
      <c r="X155" s="27" t="s">
        <v>309</v>
      </c>
      <c r="Y155" s="53" t="s">
        <v>25</v>
      </c>
      <c r="Z155" s="23" t="s">
        <v>25</v>
      </c>
      <c r="AA155" s="111">
        <f>AA156+AA157</f>
        <v>0.0336</v>
      </c>
      <c r="AB155" s="22" t="s">
        <v>25</v>
      </c>
      <c r="AC155" s="58"/>
      <c r="AD155" s="58"/>
      <c r="AE155" s="58"/>
      <c r="AF155" s="58"/>
      <c r="AG155" s="70"/>
      <c r="AH155" s="70"/>
      <c r="AI155" s="88"/>
      <c r="AJ155" s="27">
        <v>1</v>
      </c>
      <c r="AK155" s="315">
        <v>1</v>
      </c>
      <c r="AL155" s="78">
        <v>1</v>
      </c>
      <c r="AM155" s="78">
        <v>1</v>
      </c>
      <c r="AN155" s="78">
        <v>1</v>
      </c>
      <c r="AO155" s="78">
        <v>1</v>
      </c>
      <c r="AP155" s="78">
        <v>1</v>
      </c>
      <c r="AQ155" s="27">
        <v>1</v>
      </c>
      <c r="AR155" s="28">
        <v>1</v>
      </c>
    </row>
    <row r="156" ht="39.95" customHeight="1" spans="1:44">
      <c r="A156" s="336">
        <v>142</v>
      </c>
      <c r="B156" s="27"/>
      <c r="C156" s="27"/>
      <c r="D156" s="94">
        <v>2</v>
      </c>
      <c r="E156" s="94"/>
      <c r="F156" s="27"/>
      <c r="G156" s="94"/>
      <c r="H156" s="27"/>
      <c r="I156" s="27"/>
      <c r="J156" s="22"/>
      <c r="K156" s="22"/>
      <c r="L156" s="102" t="s">
        <v>856</v>
      </c>
      <c r="M156" s="43" t="s">
        <v>1121</v>
      </c>
      <c r="N156" s="99" t="s">
        <v>247</v>
      </c>
      <c r="O156" s="98" t="s">
        <v>81</v>
      </c>
      <c r="P156" s="23" t="s">
        <v>305</v>
      </c>
      <c r="Q156" s="32"/>
      <c r="R156" s="32" t="s">
        <v>73</v>
      </c>
      <c r="S156" s="102" t="s">
        <v>1122</v>
      </c>
      <c r="T156" s="32" t="s">
        <v>73</v>
      </c>
      <c r="U156" s="32" t="s">
        <v>306</v>
      </c>
      <c r="V156" s="32" t="s">
        <v>307</v>
      </c>
      <c r="W156" s="29" t="s">
        <v>672</v>
      </c>
      <c r="X156" s="27" t="s">
        <v>1123</v>
      </c>
      <c r="Y156" s="53" t="s">
        <v>25</v>
      </c>
      <c r="Z156" s="53" t="s">
        <v>25</v>
      </c>
      <c r="AA156" s="71">
        <v>0.0333</v>
      </c>
      <c r="AB156" s="32" t="s">
        <v>25</v>
      </c>
      <c r="AC156" s="53" t="s">
        <v>25</v>
      </c>
      <c r="AD156" s="53" t="s">
        <v>25</v>
      </c>
      <c r="AE156" s="53" t="s">
        <v>25</v>
      </c>
      <c r="AF156" s="53" t="s">
        <v>25</v>
      </c>
      <c r="AG156" s="53" t="s">
        <v>25</v>
      </c>
      <c r="AH156" s="53" t="s">
        <v>25</v>
      </c>
      <c r="AI156" s="84"/>
      <c r="AJ156" s="27">
        <v>1</v>
      </c>
      <c r="AK156" s="315">
        <v>1</v>
      </c>
      <c r="AL156" s="78">
        <v>1</v>
      </c>
      <c r="AM156" s="78">
        <v>1</v>
      </c>
      <c r="AN156" s="78">
        <v>1</v>
      </c>
      <c r="AO156" s="78">
        <v>1</v>
      </c>
      <c r="AP156" s="78">
        <v>1</v>
      </c>
      <c r="AQ156" s="27">
        <v>1</v>
      </c>
      <c r="AR156" s="28">
        <v>1</v>
      </c>
    </row>
    <row r="157" ht="39.95" customHeight="1" spans="1:44">
      <c r="A157" s="336">
        <v>143</v>
      </c>
      <c r="B157" s="27"/>
      <c r="C157" s="27"/>
      <c r="D157" s="94">
        <v>2</v>
      </c>
      <c r="E157" s="94"/>
      <c r="F157" s="27"/>
      <c r="G157" s="94"/>
      <c r="H157" s="27"/>
      <c r="I157" s="27"/>
      <c r="J157" s="22"/>
      <c r="K157" s="22"/>
      <c r="L157" s="27" t="s">
        <v>780</v>
      </c>
      <c r="M157" s="43" t="s">
        <v>781</v>
      </c>
      <c r="N157" s="43" t="s">
        <v>502</v>
      </c>
      <c r="O157" s="27" t="s">
        <v>106</v>
      </c>
      <c r="P157" s="22" t="s">
        <v>305</v>
      </c>
      <c r="Q157" s="27"/>
      <c r="R157" s="32" t="s">
        <v>73</v>
      </c>
      <c r="S157" s="27" t="s">
        <v>327</v>
      </c>
      <c r="T157" s="27" t="s">
        <v>25</v>
      </c>
      <c r="U157" s="32" t="s">
        <v>307</v>
      </c>
      <c r="V157" s="32" t="s">
        <v>306</v>
      </c>
      <c r="W157" s="27" t="s">
        <v>722</v>
      </c>
      <c r="X157" s="27" t="s">
        <v>25</v>
      </c>
      <c r="Y157" s="27" t="s">
        <v>343</v>
      </c>
      <c r="Z157" s="27" t="s">
        <v>25</v>
      </c>
      <c r="AA157" s="71">
        <v>0.0003</v>
      </c>
      <c r="AB157" s="27" t="s">
        <v>25</v>
      </c>
      <c r="AC157" s="27"/>
      <c r="AD157" s="27"/>
      <c r="AE157" s="27"/>
      <c r="AF157" s="27"/>
      <c r="AG157" s="27"/>
      <c r="AH157" s="27"/>
      <c r="AI157" s="27"/>
      <c r="AJ157" s="27">
        <v>1</v>
      </c>
      <c r="AK157" s="315">
        <v>1</v>
      </c>
      <c r="AL157" s="78">
        <v>1</v>
      </c>
      <c r="AM157" s="78">
        <v>1</v>
      </c>
      <c r="AN157" s="78">
        <v>1</v>
      </c>
      <c r="AO157" s="78">
        <v>1</v>
      </c>
      <c r="AP157" s="78">
        <v>1</v>
      </c>
      <c r="AQ157" s="27">
        <v>1</v>
      </c>
      <c r="AR157" s="28">
        <v>1</v>
      </c>
    </row>
    <row r="158" ht="39.95" customHeight="1" spans="1:44">
      <c r="A158" s="336">
        <v>144</v>
      </c>
      <c r="B158" s="27"/>
      <c r="C158" s="27">
        <v>1</v>
      </c>
      <c r="D158" s="94"/>
      <c r="E158" s="94"/>
      <c r="F158" s="27"/>
      <c r="G158" s="94"/>
      <c r="H158" s="27"/>
      <c r="I158" s="27"/>
      <c r="J158" s="22"/>
      <c r="K158" s="22"/>
      <c r="L158" s="102" t="s">
        <v>860</v>
      </c>
      <c r="M158" s="43" t="s">
        <v>1124</v>
      </c>
      <c r="N158" s="101" t="s">
        <v>247</v>
      </c>
      <c r="O158" s="22"/>
      <c r="P158" s="22" t="s">
        <v>305</v>
      </c>
      <c r="Q158" s="32"/>
      <c r="R158" s="32" t="s">
        <v>73</v>
      </c>
      <c r="S158" s="27" t="s">
        <v>327</v>
      </c>
      <c r="T158" s="27" t="s">
        <v>25</v>
      </c>
      <c r="U158" s="32" t="s">
        <v>306</v>
      </c>
      <c r="V158" s="32" t="s">
        <v>307</v>
      </c>
      <c r="W158" s="29" t="s">
        <v>328</v>
      </c>
      <c r="X158" s="27" t="s">
        <v>309</v>
      </c>
      <c r="Y158" s="53" t="s">
        <v>25</v>
      </c>
      <c r="Z158" s="23" t="s">
        <v>25</v>
      </c>
      <c r="AA158" s="111">
        <f>AA159+AA160</f>
        <v>0.0336</v>
      </c>
      <c r="AB158" s="27"/>
      <c r="AC158" s="27"/>
      <c r="AD158" s="27"/>
      <c r="AE158" s="27"/>
      <c r="AF158" s="27"/>
      <c r="AG158" s="27"/>
      <c r="AH158" s="27"/>
      <c r="AI158" s="27"/>
      <c r="AJ158" s="27">
        <v>1</v>
      </c>
      <c r="AK158" s="315">
        <v>1</v>
      </c>
      <c r="AL158" s="78">
        <v>1</v>
      </c>
      <c r="AM158" s="78">
        <v>1</v>
      </c>
      <c r="AN158" s="78">
        <v>1</v>
      </c>
      <c r="AO158" s="78">
        <v>1</v>
      </c>
      <c r="AP158" s="78">
        <v>1</v>
      </c>
      <c r="AQ158" s="27">
        <v>1</v>
      </c>
      <c r="AR158" s="28">
        <v>1</v>
      </c>
    </row>
    <row r="159" ht="39.95" customHeight="1" spans="1:44">
      <c r="A159" s="336">
        <v>145</v>
      </c>
      <c r="B159" s="27"/>
      <c r="C159" s="27"/>
      <c r="D159" s="94">
        <v>2</v>
      </c>
      <c r="E159" s="94"/>
      <c r="F159" s="27"/>
      <c r="G159" s="94"/>
      <c r="H159" s="27"/>
      <c r="I159" s="27"/>
      <c r="J159" s="22"/>
      <c r="K159" s="22"/>
      <c r="L159" s="102" t="s">
        <v>864</v>
      </c>
      <c r="M159" s="43" t="s">
        <v>1125</v>
      </c>
      <c r="N159" s="99" t="s">
        <v>247</v>
      </c>
      <c r="O159" s="98" t="s">
        <v>81</v>
      </c>
      <c r="P159" s="23" t="s">
        <v>305</v>
      </c>
      <c r="Q159" s="32"/>
      <c r="R159" s="32" t="s">
        <v>73</v>
      </c>
      <c r="S159" s="102" t="s">
        <v>1122</v>
      </c>
      <c r="T159" s="32" t="s">
        <v>73</v>
      </c>
      <c r="U159" s="32" t="s">
        <v>306</v>
      </c>
      <c r="V159" s="32" t="s">
        <v>307</v>
      </c>
      <c r="W159" s="29" t="s">
        <v>672</v>
      </c>
      <c r="X159" s="27" t="s">
        <v>1123</v>
      </c>
      <c r="Y159" s="53" t="s">
        <v>25</v>
      </c>
      <c r="Z159" s="53" t="s">
        <v>25</v>
      </c>
      <c r="AA159" s="71">
        <v>0.0333</v>
      </c>
      <c r="AB159" s="27"/>
      <c r="AC159" s="27"/>
      <c r="AD159" s="27"/>
      <c r="AE159" s="27"/>
      <c r="AF159" s="27"/>
      <c r="AG159" s="27"/>
      <c r="AH159" s="27"/>
      <c r="AI159" s="27"/>
      <c r="AJ159" s="27">
        <v>1</v>
      </c>
      <c r="AK159" s="315">
        <v>1</v>
      </c>
      <c r="AL159" s="78">
        <v>1</v>
      </c>
      <c r="AM159" s="78">
        <v>1</v>
      </c>
      <c r="AN159" s="78">
        <v>1</v>
      </c>
      <c r="AO159" s="78">
        <v>1</v>
      </c>
      <c r="AP159" s="78">
        <v>1</v>
      </c>
      <c r="AQ159" s="27">
        <v>1</v>
      </c>
      <c r="AR159" s="28">
        <v>1</v>
      </c>
    </row>
    <row r="160" ht="39.95" customHeight="1" spans="1:44">
      <c r="A160" s="336">
        <v>146</v>
      </c>
      <c r="B160" s="27"/>
      <c r="C160" s="27"/>
      <c r="D160" s="94">
        <v>2</v>
      </c>
      <c r="E160" s="94"/>
      <c r="F160" s="27"/>
      <c r="G160" s="94"/>
      <c r="H160" s="27"/>
      <c r="I160" s="27"/>
      <c r="J160" s="22"/>
      <c r="K160" s="22"/>
      <c r="L160" s="27" t="s">
        <v>780</v>
      </c>
      <c r="M160" s="43" t="s">
        <v>781</v>
      </c>
      <c r="N160" s="43" t="s">
        <v>502</v>
      </c>
      <c r="O160" s="27" t="s">
        <v>106</v>
      </c>
      <c r="P160" s="22" t="s">
        <v>305</v>
      </c>
      <c r="Q160" s="27"/>
      <c r="R160" s="32" t="s">
        <v>73</v>
      </c>
      <c r="S160" s="27" t="s">
        <v>327</v>
      </c>
      <c r="T160" s="27" t="s">
        <v>25</v>
      </c>
      <c r="U160" s="32" t="s">
        <v>307</v>
      </c>
      <c r="V160" s="32" t="s">
        <v>306</v>
      </c>
      <c r="W160" s="27" t="s">
        <v>722</v>
      </c>
      <c r="X160" s="27" t="s">
        <v>25</v>
      </c>
      <c r="Y160" s="27" t="s">
        <v>343</v>
      </c>
      <c r="Z160" s="27" t="s">
        <v>25</v>
      </c>
      <c r="AA160" s="71">
        <v>0.0003</v>
      </c>
      <c r="AB160" s="27"/>
      <c r="AC160" s="27"/>
      <c r="AD160" s="27"/>
      <c r="AE160" s="27"/>
      <c r="AF160" s="27"/>
      <c r="AG160" s="27"/>
      <c r="AH160" s="27"/>
      <c r="AI160" s="27"/>
      <c r="AJ160" s="27">
        <v>1</v>
      </c>
      <c r="AK160" s="315">
        <v>1</v>
      </c>
      <c r="AL160" s="78">
        <v>1</v>
      </c>
      <c r="AM160" s="78">
        <v>1</v>
      </c>
      <c r="AN160" s="78">
        <v>1</v>
      </c>
      <c r="AO160" s="78">
        <v>1</v>
      </c>
      <c r="AP160" s="78">
        <v>1</v>
      </c>
      <c r="AQ160" s="27">
        <v>1</v>
      </c>
      <c r="AR160" s="28">
        <v>1</v>
      </c>
    </row>
    <row r="161" ht="39.95" customHeight="1" spans="1:44">
      <c r="A161" s="336">
        <v>147</v>
      </c>
      <c r="B161" s="27"/>
      <c r="C161" s="27">
        <v>1</v>
      </c>
      <c r="D161" s="94"/>
      <c r="E161" s="94"/>
      <c r="F161" s="27"/>
      <c r="G161" s="94"/>
      <c r="H161" s="27"/>
      <c r="I161" s="27"/>
      <c r="J161" s="22"/>
      <c r="K161" s="22"/>
      <c r="L161" s="102" t="s">
        <v>1126</v>
      </c>
      <c r="M161" s="43" t="s">
        <v>1127</v>
      </c>
      <c r="N161" s="101" t="s">
        <v>477</v>
      </c>
      <c r="O161" s="22"/>
      <c r="P161" s="22" t="s">
        <v>305</v>
      </c>
      <c r="Q161" s="53" t="s">
        <v>25</v>
      </c>
      <c r="R161" s="32" t="s">
        <v>73</v>
      </c>
      <c r="S161" s="42" t="s">
        <v>327</v>
      </c>
      <c r="T161" s="53" t="s">
        <v>25</v>
      </c>
      <c r="U161" s="32" t="s">
        <v>307</v>
      </c>
      <c r="V161" s="32" t="s">
        <v>306</v>
      </c>
      <c r="W161" s="23" t="s">
        <v>807</v>
      </c>
      <c r="X161" s="27" t="s">
        <v>25</v>
      </c>
      <c r="Y161" s="53" t="s">
        <v>25</v>
      </c>
      <c r="Z161" s="23" t="s">
        <v>25</v>
      </c>
      <c r="AA161" s="114">
        <v>0.0165</v>
      </c>
      <c r="AB161" s="22" t="s">
        <v>25</v>
      </c>
      <c r="AC161" s="58"/>
      <c r="AD161" s="58"/>
      <c r="AE161" s="58"/>
      <c r="AF161" s="58"/>
      <c r="AG161" s="70"/>
      <c r="AH161" s="70"/>
      <c r="AI161" s="54"/>
      <c r="AJ161" s="27">
        <v>1</v>
      </c>
      <c r="AK161" s="315">
        <v>1</v>
      </c>
      <c r="AL161" s="78">
        <v>1</v>
      </c>
      <c r="AM161" s="78">
        <v>1</v>
      </c>
      <c r="AN161" s="78">
        <v>1</v>
      </c>
      <c r="AO161" s="78">
        <v>1</v>
      </c>
      <c r="AP161" s="78">
        <v>1</v>
      </c>
      <c r="AQ161" s="27">
        <v>1</v>
      </c>
      <c r="AR161" s="28">
        <v>1</v>
      </c>
    </row>
    <row r="162" ht="39.95" customHeight="1" spans="1:44">
      <c r="A162" s="336">
        <v>148</v>
      </c>
      <c r="B162" s="27"/>
      <c r="C162" s="27">
        <v>1</v>
      </c>
      <c r="D162" s="94"/>
      <c r="E162" s="94"/>
      <c r="F162" s="27"/>
      <c r="G162" s="94"/>
      <c r="H162" s="27"/>
      <c r="I162" s="27"/>
      <c r="J162" s="22"/>
      <c r="K162" s="22"/>
      <c r="L162" s="102" t="s">
        <v>1128</v>
      </c>
      <c r="M162" s="43" t="s">
        <v>1129</v>
      </c>
      <c r="N162" s="101" t="s">
        <v>477</v>
      </c>
      <c r="O162" s="22"/>
      <c r="P162" s="22" t="s">
        <v>305</v>
      </c>
      <c r="Q162" s="53" t="s">
        <v>25</v>
      </c>
      <c r="R162" s="32" t="s">
        <v>73</v>
      </c>
      <c r="S162" s="42" t="s">
        <v>327</v>
      </c>
      <c r="T162" s="53" t="s">
        <v>25</v>
      </c>
      <c r="U162" s="32" t="s">
        <v>307</v>
      </c>
      <c r="V162" s="32" t="s">
        <v>306</v>
      </c>
      <c r="W162" s="23" t="s">
        <v>807</v>
      </c>
      <c r="X162" s="27" t="s">
        <v>25</v>
      </c>
      <c r="Y162" s="53" t="s">
        <v>25</v>
      </c>
      <c r="Z162" s="23" t="s">
        <v>25</v>
      </c>
      <c r="AA162" s="114">
        <v>0.0045</v>
      </c>
      <c r="AB162" s="22" t="s">
        <v>25</v>
      </c>
      <c r="AC162" s="58"/>
      <c r="AD162" s="58"/>
      <c r="AE162" s="58"/>
      <c r="AF162" s="58"/>
      <c r="AG162" s="70"/>
      <c r="AH162" s="70"/>
      <c r="AI162" s="54"/>
      <c r="AJ162" s="27">
        <v>1</v>
      </c>
      <c r="AK162" s="315">
        <v>1</v>
      </c>
      <c r="AL162" s="78">
        <v>1</v>
      </c>
      <c r="AM162" s="78">
        <v>1</v>
      </c>
      <c r="AN162" s="78">
        <v>1</v>
      </c>
      <c r="AO162" s="78">
        <v>1</v>
      </c>
      <c r="AP162" s="78">
        <v>1</v>
      </c>
      <c r="AQ162" s="27">
        <v>1</v>
      </c>
      <c r="AR162" s="28">
        <v>1</v>
      </c>
    </row>
    <row r="163" ht="39.95" hidden="1" customHeight="1" spans="1:37">
      <c r="A163" s="336">
        <f t="shared" ref="A163:A166" si="4">A162+1</f>
        <v>149</v>
      </c>
      <c r="B163" s="27"/>
      <c r="C163" s="27">
        <v>1</v>
      </c>
      <c r="D163" s="94"/>
      <c r="E163" s="94"/>
      <c r="F163" s="27"/>
      <c r="G163" s="94"/>
      <c r="H163" s="27"/>
      <c r="I163" s="27"/>
      <c r="J163" s="22"/>
      <c r="K163" s="22"/>
      <c r="L163" s="102" t="s">
        <v>1130</v>
      </c>
      <c r="M163" s="43" t="s">
        <v>1131</v>
      </c>
      <c r="N163" s="101" t="s">
        <v>477</v>
      </c>
      <c r="O163" s="22"/>
      <c r="P163" s="22" t="s">
        <v>305</v>
      </c>
      <c r="Q163" s="53" t="s">
        <v>25</v>
      </c>
      <c r="R163" s="32" t="s">
        <v>73</v>
      </c>
      <c r="S163" s="42" t="s">
        <v>327</v>
      </c>
      <c r="T163" s="53" t="s">
        <v>25</v>
      </c>
      <c r="U163" s="32" t="s">
        <v>307</v>
      </c>
      <c r="V163" s="32" t="s">
        <v>306</v>
      </c>
      <c r="W163" s="23" t="s">
        <v>807</v>
      </c>
      <c r="X163" s="27" t="s">
        <v>25</v>
      </c>
      <c r="Y163" s="53" t="s">
        <v>25</v>
      </c>
      <c r="Z163" s="23" t="s">
        <v>25</v>
      </c>
      <c r="AA163" s="114">
        <v>0.0185</v>
      </c>
      <c r="AB163" s="22" t="s">
        <v>25</v>
      </c>
      <c r="AC163" s="58"/>
      <c r="AD163" s="58"/>
      <c r="AE163" s="58"/>
      <c r="AF163" s="58"/>
      <c r="AG163" s="70"/>
      <c r="AH163" s="70"/>
      <c r="AI163" s="54"/>
      <c r="AJ163" s="27">
        <v>1</v>
      </c>
      <c r="AK163" s="315">
        <v>1</v>
      </c>
    </row>
    <row r="164" ht="39.95" hidden="1" customHeight="1" spans="1:37">
      <c r="A164" s="336">
        <f t="shared" si="4"/>
        <v>150</v>
      </c>
      <c r="B164" s="27"/>
      <c r="C164" s="27">
        <v>1</v>
      </c>
      <c r="D164" s="94"/>
      <c r="E164" s="94"/>
      <c r="F164" s="27"/>
      <c r="G164" s="94"/>
      <c r="H164" s="27"/>
      <c r="I164" s="27"/>
      <c r="J164" s="22"/>
      <c r="K164" s="22"/>
      <c r="L164" s="102" t="s">
        <v>1132</v>
      </c>
      <c r="M164" s="43" t="s">
        <v>1133</v>
      </c>
      <c r="N164" s="101" t="s">
        <v>247</v>
      </c>
      <c r="O164" s="22"/>
      <c r="P164" s="22" t="s">
        <v>305</v>
      </c>
      <c r="Q164" s="53" t="s">
        <v>25</v>
      </c>
      <c r="R164" s="32" t="s">
        <v>73</v>
      </c>
      <c r="S164" s="42" t="s">
        <v>327</v>
      </c>
      <c r="T164" s="53" t="s">
        <v>25</v>
      </c>
      <c r="U164" s="32" t="s">
        <v>306</v>
      </c>
      <c r="V164" s="32" t="s">
        <v>307</v>
      </c>
      <c r="W164" s="23" t="s">
        <v>1134</v>
      </c>
      <c r="X164" s="27" t="s">
        <v>25</v>
      </c>
      <c r="Y164" s="53" t="s">
        <v>25</v>
      </c>
      <c r="Z164" s="23" t="s">
        <v>25</v>
      </c>
      <c r="AA164" s="114">
        <v>0.0002</v>
      </c>
      <c r="AB164" s="22" t="s">
        <v>25</v>
      </c>
      <c r="AC164" s="58"/>
      <c r="AD164" s="58"/>
      <c r="AE164" s="58"/>
      <c r="AF164" s="58"/>
      <c r="AG164" s="70"/>
      <c r="AH164" s="70"/>
      <c r="AI164" s="54"/>
      <c r="AJ164" s="27">
        <v>1</v>
      </c>
      <c r="AK164" s="315">
        <v>1</v>
      </c>
    </row>
    <row r="165" ht="39.95" hidden="1" customHeight="1" spans="1:37">
      <c r="A165" s="336">
        <f t="shared" si="4"/>
        <v>151</v>
      </c>
      <c r="B165" s="27"/>
      <c r="C165" s="27">
        <v>1</v>
      </c>
      <c r="D165" s="94"/>
      <c r="E165" s="94"/>
      <c r="F165" s="27"/>
      <c r="G165" s="94"/>
      <c r="H165" s="27"/>
      <c r="I165" s="27"/>
      <c r="J165" s="22"/>
      <c r="K165" s="22"/>
      <c r="L165" s="102" t="s">
        <v>1135</v>
      </c>
      <c r="M165" s="43" t="s">
        <v>1136</v>
      </c>
      <c r="N165" s="101" t="s">
        <v>247</v>
      </c>
      <c r="O165" s="22"/>
      <c r="P165" s="22" t="s">
        <v>305</v>
      </c>
      <c r="Q165" s="53" t="s">
        <v>25</v>
      </c>
      <c r="R165" s="32" t="s">
        <v>73</v>
      </c>
      <c r="S165" s="42" t="s">
        <v>327</v>
      </c>
      <c r="T165" s="53" t="s">
        <v>25</v>
      </c>
      <c r="U165" s="32" t="s">
        <v>306</v>
      </c>
      <c r="V165" s="32" t="s">
        <v>307</v>
      </c>
      <c r="W165" s="23" t="s">
        <v>1134</v>
      </c>
      <c r="X165" s="27" t="s">
        <v>25</v>
      </c>
      <c r="Y165" s="53" t="s">
        <v>25</v>
      </c>
      <c r="Z165" s="23" t="s">
        <v>25</v>
      </c>
      <c r="AA165" s="114">
        <v>0.0002</v>
      </c>
      <c r="AB165" s="22" t="s">
        <v>25</v>
      </c>
      <c r="AC165" s="58"/>
      <c r="AD165" s="58"/>
      <c r="AE165" s="58"/>
      <c r="AF165" s="58"/>
      <c r="AG165" s="70"/>
      <c r="AH165" s="70"/>
      <c r="AI165" s="54"/>
      <c r="AJ165" s="27">
        <v>1</v>
      </c>
      <c r="AK165" s="315">
        <v>1</v>
      </c>
    </row>
    <row r="166" ht="39.95" hidden="1" customHeight="1" spans="1:37">
      <c r="A166" s="336">
        <f t="shared" si="4"/>
        <v>152</v>
      </c>
      <c r="B166" s="27"/>
      <c r="C166" s="27">
        <v>1</v>
      </c>
      <c r="D166" s="94"/>
      <c r="E166" s="94"/>
      <c r="F166" s="27"/>
      <c r="G166" s="94"/>
      <c r="H166" s="27"/>
      <c r="I166" s="27"/>
      <c r="J166" s="22"/>
      <c r="K166" s="22"/>
      <c r="L166" s="102" t="s">
        <v>1137</v>
      </c>
      <c r="M166" s="43" t="s">
        <v>1138</v>
      </c>
      <c r="N166" s="101" t="s">
        <v>247</v>
      </c>
      <c r="O166" s="22"/>
      <c r="P166" s="22" t="s">
        <v>305</v>
      </c>
      <c r="Q166" s="53" t="s">
        <v>25</v>
      </c>
      <c r="R166" s="32" t="s">
        <v>73</v>
      </c>
      <c r="S166" s="42" t="s">
        <v>327</v>
      </c>
      <c r="T166" s="53" t="s">
        <v>25</v>
      </c>
      <c r="U166" s="32" t="s">
        <v>306</v>
      </c>
      <c r="V166" s="32" t="s">
        <v>307</v>
      </c>
      <c r="W166" s="23" t="s">
        <v>1134</v>
      </c>
      <c r="X166" s="27" t="s">
        <v>25</v>
      </c>
      <c r="Y166" s="53" t="s">
        <v>25</v>
      </c>
      <c r="Z166" s="23" t="s">
        <v>25</v>
      </c>
      <c r="AA166" s="114">
        <v>0.0002</v>
      </c>
      <c r="AB166" s="22" t="s">
        <v>25</v>
      </c>
      <c r="AC166" s="58"/>
      <c r="AD166" s="58"/>
      <c r="AE166" s="58"/>
      <c r="AF166" s="58"/>
      <c r="AG166" s="70"/>
      <c r="AH166" s="70"/>
      <c r="AI166" s="54"/>
      <c r="AJ166" s="27">
        <v>1</v>
      </c>
      <c r="AK166" s="315">
        <v>1</v>
      </c>
    </row>
    <row r="167" ht="39.95" customHeight="1" spans="18:25">
      <c r="R167" s="10"/>
      <c r="T167" s="10"/>
      <c r="U167" s="10"/>
      <c r="V167" s="10"/>
      <c r="W167" s="10"/>
      <c r="X167" s="10"/>
      <c r="Y167" s="10"/>
    </row>
    <row r="168" ht="39.95" customHeight="1" spans="18:25">
      <c r="R168" s="10"/>
      <c r="T168" s="10"/>
      <c r="U168" s="10"/>
      <c r="V168" s="10"/>
      <c r="W168" s="10"/>
      <c r="X168" s="10"/>
      <c r="Y168" s="10"/>
    </row>
    <row r="169" spans="18:25">
      <c r="R169" s="10"/>
      <c r="T169" s="10"/>
      <c r="U169" s="10"/>
      <c r="V169" s="10"/>
      <c r="W169" s="10"/>
      <c r="X169" s="10"/>
      <c r="Y169" s="10"/>
    </row>
    <row r="170" spans="18:25">
      <c r="R170" s="10"/>
      <c r="T170" s="10"/>
      <c r="U170" s="10"/>
      <c r="V170" s="10"/>
      <c r="W170" s="10"/>
      <c r="X170" s="10"/>
      <c r="Y170" s="10"/>
    </row>
    <row r="171" spans="18:25">
      <c r="R171" s="10"/>
      <c r="T171" s="10"/>
      <c r="U171" s="10"/>
      <c r="V171" s="10"/>
      <c r="W171" s="10"/>
      <c r="X171" s="10"/>
      <c r="Y171" s="10"/>
    </row>
    <row r="172" spans="18:25">
      <c r="R172" s="10"/>
      <c r="T172" s="10"/>
      <c r="U172" s="10"/>
      <c r="V172" s="10"/>
      <c r="W172" s="10"/>
      <c r="X172" s="10"/>
      <c r="Y172" s="10"/>
    </row>
  </sheetData>
  <autoFilter xmlns:etc="http://www.wps.cn/officeDocument/2017/etCustomData" ref="A8:AL166" etc:filterBottomFollowUsedRange="0">
    <extLst/>
  </autoFilter>
  <mergeCells count="44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N1:AH6"/>
    <mergeCell ref="A5:M6"/>
  </mergeCells>
  <conditionalFormatting sqref="AJ1">
    <cfRule type="duplicateValues" dxfId="0" priority="432"/>
  </conditionalFormatting>
  <conditionalFormatting sqref="K52">
    <cfRule type="duplicateValues" dxfId="0" priority="282"/>
  </conditionalFormatting>
  <conditionalFormatting sqref="K66">
    <cfRule type="duplicateValues" dxfId="0" priority="277"/>
  </conditionalFormatting>
  <conditionalFormatting sqref="K141">
    <cfRule type="duplicateValues" dxfId="0" priority="417"/>
  </conditionalFormatting>
  <conditionalFormatting sqref="K46:K47">
    <cfRule type="duplicateValues" dxfId="0" priority="297"/>
  </conditionalFormatting>
  <conditionalFormatting sqref="K64:K66">
    <cfRule type="duplicateValues" dxfId="0" priority="279"/>
  </conditionalFormatting>
  <conditionalFormatting sqref="K64:K65">
    <cfRule type="duplicateValues" dxfId="0" priority="278"/>
  </conditionalFormatting>
  <dataValidations count="1">
    <dataValidation type="list" allowBlank="1" showInputMessage="1" showErrorMessage="1" sqref="U9:V166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55" fitToHeight="5" orientation="landscape" horizontalDpi="1200" verticalDpi="1200"/>
  <headerFooter>
    <oddFooter>&amp;C第 &amp;P 页，共 &amp;N 页</oddFooter>
  </headerFooter>
  <rowBreaks count="4" manualBreakCount="4">
    <brk id="55" max="43" man="1"/>
    <brk id="97" max="43" man="1"/>
    <brk id="142" max="43" man="1"/>
    <brk id="166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AE182"/>
  <sheetViews>
    <sheetView view="pageBreakPreview" zoomScale="70" zoomScaleNormal="100" workbookViewId="0">
      <selection activeCell="M16" sqref="M16:O16"/>
    </sheetView>
  </sheetViews>
  <sheetFormatPr defaultColWidth="9" defaultRowHeight="17.25"/>
  <cols>
    <col min="1" max="1" width="3.75" style="131" customWidth="1"/>
    <col min="2" max="2" width="7.625" style="131" customWidth="1"/>
    <col min="3" max="3" width="8.75" style="131" customWidth="1"/>
    <col min="4" max="4" width="9.75" style="131" customWidth="1"/>
    <col min="5" max="5" width="8.75" style="131" customWidth="1"/>
    <col min="6" max="6" width="11.375" style="131" customWidth="1"/>
    <col min="7" max="7" width="31.625" style="131" customWidth="1"/>
    <col min="8" max="8" width="4.875" style="131" customWidth="1"/>
    <col min="9" max="9" width="4.625" style="131" customWidth="1"/>
    <col min="10" max="10" width="8.5" style="131" customWidth="1"/>
    <col min="11" max="11" width="0.125" style="131" customWidth="1"/>
    <col min="12" max="12" width="30.5" style="131" customWidth="1"/>
    <col min="13" max="13" width="10.875" style="131" customWidth="1"/>
    <col min="14" max="14" width="3.5" style="131" customWidth="1"/>
    <col min="15" max="15" width="6.375" style="131" customWidth="1"/>
    <col min="16" max="16" width="5" style="131" customWidth="1"/>
    <col min="17" max="17" width="5.875" style="131" customWidth="1"/>
    <col min="18" max="19" width="7.875" style="131" customWidth="1"/>
    <col min="20" max="20" width="6.125" style="131" customWidth="1"/>
    <col min="21" max="21" width="13.125" style="131" customWidth="1"/>
    <col min="22" max="22" width="31.875" style="131" customWidth="1"/>
    <col min="23" max="23" width="4.625" style="131" customWidth="1"/>
    <col min="24" max="24" width="8" style="131" customWidth="1"/>
    <col min="25" max="25" width="11.5" style="131" customWidth="1"/>
    <col min="26" max="26" width="11.625" style="131" customWidth="1"/>
    <col min="27" max="27" width="13.125" style="131" customWidth="1"/>
    <col min="28" max="28" width="10" style="131" customWidth="1"/>
    <col min="29" max="29" width="11.25" style="131" customWidth="1"/>
    <col min="30" max="250" width="9" style="131"/>
    <col min="251" max="251" width="3.125" style="131" customWidth="1"/>
    <col min="252" max="252" width="7.625" style="131" customWidth="1"/>
    <col min="253" max="253" width="4.125" style="131" customWidth="1"/>
    <col min="254" max="254" width="17" style="131" customWidth="1"/>
    <col min="255" max="255" width="3.625" style="131" customWidth="1"/>
    <col min="256" max="256" width="9.125" style="131" customWidth="1"/>
    <col min="257" max="257" width="3.625" style="131" customWidth="1"/>
    <col min="258" max="258" width="4.625" style="131" customWidth="1"/>
    <col min="259" max="259" width="9.625" style="131" customWidth="1"/>
    <col min="260" max="260" width="10.125" style="131" customWidth="1"/>
    <col min="261" max="261" width="10.25" style="131" customWidth="1"/>
    <col min="262" max="262" width="4.625" style="131" customWidth="1"/>
    <col min="263" max="263" width="5" style="131" customWidth="1"/>
    <col min="264" max="264" width="11.125" style="131" customWidth="1"/>
    <col min="265" max="265" width="16.125" style="131" customWidth="1"/>
    <col min="266" max="266" width="4.75" style="131" customWidth="1"/>
    <col min="267" max="267" width="3.625" style="131" customWidth="1"/>
    <col min="268" max="268" width="5.125" style="131" customWidth="1"/>
    <col min="269" max="269" width="3.125" style="131" customWidth="1"/>
    <col min="270" max="270" width="4.625" style="131" customWidth="1"/>
    <col min="271" max="271" width="5" style="131" customWidth="1"/>
    <col min="272" max="273" width="9.75" style="131" customWidth="1"/>
    <col min="274" max="275" width="7.875" style="131" customWidth="1"/>
    <col min="276" max="506" width="9" style="131"/>
    <col min="507" max="507" width="3.125" style="131" customWidth="1"/>
    <col min="508" max="508" width="7.625" style="131" customWidth="1"/>
    <col min="509" max="509" width="4.125" style="131" customWidth="1"/>
    <col min="510" max="510" width="17" style="131" customWidth="1"/>
    <col min="511" max="511" width="3.625" style="131" customWidth="1"/>
    <col min="512" max="512" width="9.125" style="131" customWidth="1"/>
    <col min="513" max="513" width="3.625" style="131" customWidth="1"/>
    <col min="514" max="514" width="4.625" style="131" customWidth="1"/>
    <col min="515" max="515" width="9.625" style="131" customWidth="1"/>
    <col min="516" max="516" width="10.125" style="131" customWidth="1"/>
    <col min="517" max="517" width="10.25" style="131" customWidth="1"/>
    <col min="518" max="518" width="4.625" style="131" customWidth="1"/>
    <col min="519" max="519" width="5" style="131" customWidth="1"/>
    <col min="520" max="520" width="11.125" style="131" customWidth="1"/>
    <col min="521" max="521" width="16.125" style="131" customWidth="1"/>
    <col min="522" max="522" width="4.75" style="131" customWidth="1"/>
    <col min="523" max="523" width="3.625" style="131" customWidth="1"/>
    <col min="524" max="524" width="5.125" style="131" customWidth="1"/>
    <col min="525" max="525" width="3.125" style="131" customWidth="1"/>
    <col min="526" max="526" width="4.625" style="131" customWidth="1"/>
    <col min="527" max="527" width="5" style="131" customWidth="1"/>
    <col min="528" max="529" width="9.75" style="131" customWidth="1"/>
    <col min="530" max="531" width="7.875" style="131" customWidth="1"/>
    <col min="532" max="762" width="9" style="131"/>
    <col min="763" max="763" width="3.125" style="131" customWidth="1"/>
    <col min="764" max="764" width="7.625" style="131" customWidth="1"/>
    <col min="765" max="765" width="4.125" style="131" customWidth="1"/>
    <col min="766" max="766" width="17" style="131" customWidth="1"/>
    <col min="767" max="767" width="3.625" style="131" customWidth="1"/>
    <col min="768" max="768" width="9.125" style="131" customWidth="1"/>
    <col min="769" max="769" width="3.625" style="131" customWidth="1"/>
    <col min="770" max="770" width="4.625" style="131" customWidth="1"/>
    <col min="771" max="771" width="9.625" style="131" customWidth="1"/>
    <col min="772" max="772" width="10.125" style="131" customWidth="1"/>
    <col min="773" max="773" width="10.25" style="131" customWidth="1"/>
    <col min="774" max="774" width="4.625" style="131" customWidth="1"/>
    <col min="775" max="775" width="5" style="131" customWidth="1"/>
    <col min="776" max="776" width="11.125" style="131" customWidth="1"/>
    <col min="777" max="777" width="16.125" style="131" customWidth="1"/>
    <col min="778" max="778" width="4.75" style="131" customWidth="1"/>
    <col min="779" max="779" width="3.625" style="131" customWidth="1"/>
    <col min="780" max="780" width="5.125" style="131" customWidth="1"/>
    <col min="781" max="781" width="3.125" style="131" customWidth="1"/>
    <col min="782" max="782" width="4.625" style="131" customWidth="1"/>
    <col min="783" max="783" width="5" style="131" customWidth="1"/>
    <col min="784" max="785" width="9.75" style="131" customWidth="1"/>
    <col min="786" max="787" width="7.875" style="131" customWidth="1"/>
    <col min="788" max="1018" width="9" style="131"/>
    <col min="1019" max="1019" width="3.125" style="131" customWidth="1"/>
    <col min="1020" max="1020" width="7.625" style="131" customWidth="1"/>
    <col min="1021" max="1021" width="4.125" style="131" customWidth="1"/>
    <col min="1022" max="1022" width="17" style="131" customWidth="1"/>
    <col min="1023" max="1023" width="3.625" style="131" customWidth="1"/>
    <col min="1024" max="1024" width="9.125" style="131" customWidth="1"/>
    <col min="1025" max="1025" width="3.625" style="131" customWidth="1"/>
    <col min="1026" max="1026" width="4.625" style="131" customWidth="1"/>
    <col min="1027" max="1027" width="9.625" style="131" customWidth="1"/>
    <col min="1028" max="1028" width="10.125" style="131" customWidth="1"/>
    <col min="1029" max="1029" width="10.25" style="131" customWidth="1"/>
    <col min="1030" max="1030" width="4.625" style="131" customWidth="1"/>
    <col min="1031" max="1031" width="5" style="131" customWidth="1"/>
    <col min="1032" max="1032" width="11.125" style="131" customWidth="1"/>
    <col min="1033" max="1033" width="16.125" style="131" customWidth="1"/>
    <col min="1034" max="1034" width="4.75" style="131" customWidth="1"/>
    <col min="1035" max="1035" width="3.625" style="131" customWidth="1"/>
    <col min="1036" max="1036" width="5.125" style="131" customWidth="1"/>
    <col min="1037" max="1037" width="3.125" style="131" customWidth="1"/>
    <col min="1038" max="1038" width="4.625" style="131" customWidth="1"/>
    <col min="1039" max="1039" width="5" style="131" customWidth="1"/>
    <col min="1040" max="1041" width="9.75" style="131" customWidth="1"/>
    <col min="1042" max="1043" width="7.875" style="131" customWidth="1"/>
    <col min="1044" max="1274" width="9" style="131"/>
    <col min="1275" max="1275" width="3.125" style="131" customWidth="1"/>
    <col min="1276" max="1276" width="7.625" style="131" customWidth="1"/>
    <col min="1277" max="1277" width="4.125" style="131" customWidth="1"/>
    <col min="1278" max="1278" width="17" style="131" customWidth="1"/>
    <col min="1279" max="1279" width="3.625" style="131" customWidth="1"/>
    <col min="1280" max="1280" width="9.125" style="131" customWidth="1"/>
    <col min="1281" max="1281" width="3.625" style="131" customWidth="1"/>
    <col min="1282" max="1282" width="4.625" style="131" customWidth="1"/>
    <col min="1283" max="1283" width="9.625" style="131" customWidth="1"/>
    <col min="1284" max="1284" width="10.125" style="131" customWidth="1"/>
    <col min="1285" max="1285" width="10.25" style="131" customWidth="1"/>
    <col min="1286" max="1286" width="4.625" style="131" customWidth="1"/>
    <col min="1287" max="1287" width="5" style="131" customWidth="1"/>
    <col min="1288" max="1288" width="11.125" style="131" customWidth="1"/>
    <col min="1289" max="1289" width="16.125" style="131" customWidth="1"/>
    <col min="1290" max="1290" width="4.75" style="131" customWidth="1"/>
    <col min="1291" max="1291" width="3.625" style="131" customWidth="1"/>
    <col min="1292" max="1292" width="5.125" style="131" customWidth="1"/>
    <col min="1293" max="1293" width="3.125" style="131" customWidth="1"/>
    <col min="1294" max="1294" width="4.625" style="131" customWidth="1"/>
    <col min="1295" max="1295" width="5" style="131" customWidth="1"/>
    <col min="1296" max="1297" width="9.75" style="131" customWidth="1"/>
    <col min="1298" max="1299" width="7.875" style="131" customWidth="1"/>
    <col min="1300" max="1530" width="9" style="131"/>
    <col min="1531" max="1531" width="3.125" style="131" customWidth="1"/>
    <col min="1532" max="1532" width="7.625" style="131" customWidth="1"/>
    <col min="1533" max="1533" width="4.125" style="131" customWidth="1"/>
    <col min="1534" max="1534" width="17" style="131" customWidth="1"/>
    <col min="1535" max="1535" width="3.625" style="131" customWidth="1"/>
    <col min="1536" max="1536" width="9.125" style="131" customWidth="1"/>
    <col min="1537" max="1537" width="3.625" style="131" customWidth="1"/>
    <col min="1538" max="1538" width="4.625" style="131" customWidth="1"/>
    <col min="1539" max="1539" width="9.625" style="131" customWidth="1"/>
    <col min="1540" max="1540" width="10.125" style="131" customWidth="1"/>
    <col min="1541" max="1541" width="10.25" style="131" customWidth="1"/>
    <col min="1542" max="1542" width="4.625" style="131" customWidth="1"/>
    <col min="1543" max="1543" width="5" style="131" customWidth="1"/>
    <col min="1544" max="1544" width="11.125" style="131" customWidth="1"/>
    <col min="1545" max="1545" width="16.125" style="131" customWidth="1"/>
    <col min="1546" max="1546" width="4.75" style="131" customWidth="1"/>
    <col min="1547" max="1547" width="3.625" style="131" customWidth="1"/>
    <col min="1548" max="1548" width="5.125" style="131" customWidth="1"/>
    <col min="1549" max="1549" width="3.125" style="131" customWidth="1"/>
    <col min="1550" max="1550" width="4.625" style="131" customWidth="1"/>
    <col min="1551" max="1551" width="5" style="131" customWidth="1"/>
    <col min="1552" max="1553" width="9.75" style="131" customWidth="1"/>
    <col min="1554" max="1555" width="7.875" style="131" customWidth="1"/>
    <col min="1556" max="1786" width="9" style="131"/>
    <col min="1787" max="1787" width="3.125" style="131" customWidth="1"/>
    <col min="1788" max="1788" width="7.625" style="131" customWidth="1"/>
    <col min="1789" max="1789" width="4.125" style="131" customWidth="1"/>
    <col min="1790" max="1790" width="17" style="131" customWidth="1"/>
    <col min="1791" max="1791" width="3.625" style="131" customWidth="1"/>
    <col min="1792" max="1792" width="9.125" style="131" customWidth="1"/>
    <col min="1793" max="1793" width="3.625" style="131" customWidth="1"/>
    <col min="1794" max="1794" width="4.625" style="131" customWidth="1"/>
    <col min="1795" max="1795" width="9.625" style="131" customWidth="1"/>
    <col min="1796" max="1796" width="10.125" style="131" customWidth="1"/>
    <col min="1797" max="1797" width="10.25" style="131" customWidth="1"/>
    <col min="1798" max="1798" width="4.625" style="131" customWidth="1"/>
    <col min="1799" max="1799" width="5" style="131" customWidth="1"/>
    <col min="1800" max="1800" width="11.125" style="131" customWidth="1"/>
    <col min="1801" max="1801" width="16.125" style="131" customWidth="1"/>
    <col min="1802" max="1802" width="4.75" style="131" customWidth="1"/>
    <col min="1803" max="1803" width="3.625" style="131" customWidth="1"/>
    <col min="1804" max="1804" width="5.125" style="131" customWidth="1"/>
    <col min="1805" max="1805" width="3.125" style="131" customWidth="1"/>
    <col min="1806" max="1806" width="4.625" style="131" customWidth="1"/>
    <col min="1807" max="1807" width="5" style="131" customWidth="1"/>
    <col min="1808" max="1809" width="9.75" style="131" customWidth="1"/>
    <col min="1810" max="1811" width="7.875" style="131" customWidth="1"/>
    <col min="1812" max="2042" width="9" style="131"/>
    <col min="2043" max="2043" width="3.125" style="131" customWidth="1"/>
    <col min="2044" max="2044" width="7.625" style="131" customWidth="1"/>
    <col min="2045" max="2045" width="4.125" style="131" customWidth="1"/>
    <col min="2046" max="2046" width="17" style="131" customWidth="1"/>
    <col min="2047" max="2047" width="3.625" style="131" customWidth="1"/>
    <col min="2048" max="2048" width="9.125" style="131" customWidth="1"/>
    <col min="2049" max="2049" width="3.625" style="131" customWidth="1"/>
    <col min="2050" max="2050" width="4.625" style="131" customWidth="1"/>
    <col min="2051" max="2051" width="9.625" style="131" customWidth="1"/>
    <col min="2052" max="2052" width="10.125" style="131" customWidth="1"/>
    <col min="2053" max="2053" width="10.25" style="131" customWidth="1"/>
    <col min="2054" max="2054" width="4.625" style="131" customWidth="1"/>
    <col min="2055" max="2055" width="5" style="131" customWidth="1"/>
    <col min="2056" max="2056" width="11.125" style="131" customWidth="1"/>
    <col min="2057" max="2057" width="16.125" style="131" customWidth="1"/>
    <col min="2058" max="2058" width="4.75" style="131" customWidth="1"/>
    <col min="2059" max="2059" width="3.625" style="131" customWidth="1"/>
    <col min="2060" max="2060" width="5.125" style="131" customWidth="1"/>
    <col min="2061" max="2061" width="3.125" style="131" customWidth="1"/>
    <col min="2062" max="2062" width="4.625" style="131" customWidth="1"/>
    <col min="2063" max="2063" width="5" style="131" customWidth="1"/>
    <col min="2064" max="2065" width="9.75" style="131" customWidth="1"/>
    <col min="2066" max="2067" width="7.875" style="131" customWidth="1"/>
    <col min="2068" max="2298" width="9" style="131"/>
    <col min="2299" max="2299" width="3.125" style="131" customWidth="1"/>
    <col min="2300" max="2300" width="7.625" style="131" customWidth="1"/>
    <col min="2301" max="2301" width="4.125" style="131" customWidth="1"/>
    <col min="2302" max="2302" width="17" style="131" customWidth="1"/>
    <col min="2303" max="2303" width="3.625" style="131" customWidth="1"/>
    <col min="2304" max="2304" width="9.125" style="131" customWidth="1"/>
    <col min="2305" max="2305" width="3.625" style="131" customWidth="1"/>
    <col min="2306" max="2306" width="4.625" style="131" customWidth="1"/>
    <col min="2307" max="2307" width="9.625" style="131" customWidth="1"/>
    <col min="2308" max="2308" width="10.125" style="131" customWidth="1"/>
    <col min="2309" max="2309" width="10.25" style="131" customWidth="1"/>
    <col min="2310" max="2310" width="4.625" style="131" customWidth="1"/>
    <col min="2311" max="2311" width="5" style="131" customWidth="1"/>
    <col min="2312" max="2312" width="11.125" style="131" customWidth="1"/>
    <col min="2313" max="2313" width="16.125" style="131" customWidth="1"/>
    <col min="2314" max="2314" width="4.75" style="131" customWidth="1"/>
    <col min="2315" max="2315" width="3.625" style="131" customWidth="1"/>
    <col min="2316" max="2316" width="5.125" style="131" customWidth="1"/>
    <col min="2317" max="2317" width="3.125" style="131" customWidth="1"/>
    <col min="2318" max="2318" width="4.625" style="131" customWidth="1"/>
    <col min="2319" max="2319" width="5" style="131" customWidth="1"/>
    <col min="2320" max="2321" width="9.75" style="131" customWidth="1"/>
    <col min="2322" max="2323" width="7.875" style="131" customWidth="1"/>
    <col min="2324" max="2554" width="9" style="131"/>
    <col min="2555" max="2555" width="3.125" style="131" customWidth="1"/>
    <col min="2556" max="2556" width="7.625" style="131" customWidth="1"/>
    <col min="2557" max="2557" width="4.125" style="131" customWidth="1"/>
    <col min="2558" max="2558" width="17" style="131" customWidth="1"/>
    <col min="2559" max="2559" width="3.625" style="131" customWidth="1"/>
    <col min="2560" max="2560" width="9.125" style="131" customWidth="1"/>
    <col min="2561" max="2561" width="3.625" style="131" customWidth="1"/>
    <col min="2562" max="2562" width="4.625" style="131" customWidth="1"/>
    <col min="2563" max="2563" width="9.625" style="131" customWidth="1"/>
    <col min="2564" max="2564" width="10.125" style="131" customWidth="1"/>
    <col min="2565" max="2565" width="10.25" style="131" customWidth="1"/>
    <col min="2566" max="2566" width="4.625" style="131" customWidth="1"/>
    <col min="2567" max="2567" width="5" style="131" customWidth="1"/>
    <col min="2568" max="2568" width="11.125" style="131" customWidth="1"/>
    <col min="2569" max="2569" width="16.125" style="131" customWidth="1"/>
    <col min="2570" max="2570" width="4.75" style="131" customWidth="1"/>
    <col min="2571" max="2571" width="3.625" style="131" customWidth="1"/>
    <col min="2572" max="2572" width="5.125" style="131" customWidth="1"/>
    <col min="2573" max="2573" width="3.125" style="131" customWidth="1"/>
    <col min="2574" max="2574" width="4.625" style="131" customWidth="1"/>
    <col min="2575" max="2575" width="5" style="131" customWidth="1"/>
    <col min="2576" max="2577" width="9.75" style="131" customWidth="1"/>
    <col min="2578" max="2579" width="7.875" style="131" customWidth="1"/>
    <col min="2580" max="2810" width="9" style="131"/>
    <col min="2811" max="2811" width="3.125" style="131" customWidth="1"/>
    <col min="2812" max="2812" width="7.625" style="131" customWidth="1"/>
    <col min="2813" max="2813" width="4.125" style="131" customWidth="1"/>
    <col min="2814" max="2814" width="17" style="131" customWidth="1"/>
    <col min="2815" max="2815" width="3.625" style="131" customWidth="1"/>
    <col min="2816" max="2816" width="9.125" style="131" customWidth="1"/>
    <col min="2817" max="2817" width="3.625" style="131" customWidth="1"/>
    <col min="2818" max="2818" width="4.625" style="131" customWidth="1"/>
    <col min="2819" max="2819" width="9.625" style="131" customWidth="1"/>
    <col min="2820" max="2820" width="10.125" style="131" customWidth="1"/>
    <col min="2821" max="2821" width="10.25" style="131" customWidth="1"/>
    <col min="2822" max="2822" width="4.625" style="131" customWidth="1"/>
    <col min="2823" max="2823" width="5" style="131" customWidth="1"/>
    <col min="2824" max="2824" width="11.125" style="131" customWidth="1"/>
    <col min="2825" max="2825" width="16.125" style="131" customWidth="1"/>
    <col min="2826" max="2826" width="4.75" style="131" customWidth="1"/>
    <col min="2827" max="2827" width="3.625" style="131" customWidth="1"/>
    <col min="2828" max="2828" width="5.125" style="131" customWidth="1"/>
    <col min="2829" max="2829" width="3.125" style="131" customWidth="1"/>
    <col min="2830" max="2830" width="4.625" style="131" customWidth="1"/>
    <col min="2831" max="2831" width="5" style="131" customWidth="1"/>
    <col min="2832" max="2833" width="9.75" style="131" customWidth="1"/>
    <col min="2834" max="2835" width="7.875" style="131" customWidth="1"/>
    <col min="2836" max="3066" width="9" style="131"/>
    <col min="3067" max="3067" width="3.125" style="131" customWidth="1"/>
    <col min="3068" max="3068" width="7.625" style="131" customWidth="1"/>
    <col min="3069" max="3069" width="4.125" style="131" customWidth="1"/>
    <col min="3070" max="3070" width="17" style="131" customWidth="1"/>
    <col min="3071" max="3071" width="3.625" style="131" customWidth="1"/>
    <col min="3072" max="3072" width="9.125" style="131" customWidth="1"/>
    <col min="3073" max="3073" width="3.625" style="131" customWidth="1"/>
    <col min="3074" max="3074" width="4.625" style="131" customWidth="1"/>
    <col min="3075" max="3075" width="9.625" style="131" customWidth="1"/>
    <col min="3076" max="3076" width="10.125" style="131" customWidth="1"/>
    <col min="3077" max="3077" width="10.25" style="131" customWidth="1"/>
    <col min="3078" max="3078" width="4.625" style="131" customWidth="1"/>
    <col min="3079" max="3079" width="5" style="131" customWidth="1"/>
    <col min="3080" max="3080" width="11.125" style="131" customWidth="1"/>
    <col min="3081" max="3081" width="16.125" style="131" customWidth="1"/>
    <col min="3082" max="3082" width="4.75" style="131" customWidth="1"/>
    <col min="3083" max="3083" width="3.625" style="131" customWidth="1"/>
    <col min="3084" max="3084" width="5.125" style="131" customWidth="1"/>
    <col min="3085" max="3085" width="3.125" style="131" customWidth="1"/>
    <col min="3086" max="3086" width="4.625" style="131" customWidth="1"/>
    <col min="3087" max="3087" width="5" style="131" customWidth="1"/>
    <col min="3088" max="3089" width="9.75" style="131" customWidth="1"/>
    <col min="3090" max="3091" width="7.875" style="131" customWidth="1"/>
    <col min="3092" max="3322" width="9" style="131"/>
    <col min="3323" max="3323" width="3.125" style="131" customWidth="1"/>
    <col min="3324" max="3324" width="7.625" style="131" customWidth="1"/>
    <col min="3325" max="3325" width="4.125" style="131" customWidth="1"/>
    <col min="3326" max="3326" width="17" style="131" customWidth="1"/>
    <col min="3327" max="3327" width="3.625" style="131" customWidth="1"/>
    <col min="3328" max="3328" width="9.125" style="131" customWidth="1"/>
    <col min="3329" max="3329" width="3.625" style="131" customWidth="1"/>
    <col min="3330" max="3330" width="4.625" style="131" customWidth="1"/>
    <col min="3331" max="3331" width="9.625" style="131" customWidth="1"/>
    <col min="3332" max="3332" width="10.125" style="131" customWidth="1"/>
    <col min="3333" max="3333" width="10.25" style="131" customWidth="1"/>
    <col min="3334" max="3334" width="4.625" style="131" customWidth="1"/>
    <col min="3335" max="3335" width="5" style="131" customWidth="1"/>
    <col min="3336" max="3336" width="11.125" style="131" customWidth="1"/>
    <col min="3337" max="3337" width="16.125" style="131" customWidth="1"/>
    <col min="3338" max="3338" width="4.75" style="131" customWidth="1"/>
    <col min="3339" max="3339" width="3.625" style="131" customWidth="1"/>
    <col min="3340" max="3340" width="5.125" style="131" customWidth="1"/>
    <col min="3341" max="3341" width="3.125" style="131" customWidth="1"/>
    <col min="3342" max="3342" width="4.625" style="131" customWidth="1"/>
    <col min="3343" max="3343" width="5" style="131" customWidth="1"/>
    <col min="3344" max="3345" width="9.75" style="131" customWidth="1"/>
    <col min="3346" max="3347" width="7.875" style="131" customWidth="1"/>
    <col min="3348" max="3578" width="9" style="131"/>
    <col min="3579" max="3579" width="3.125" style="131" customWidth="1"/>
    <col min="3580" max="3580" width="7.625" style="131" customWidth="1"/>
    <col min="3581" max="3581" width="4.125" style="131" customWidth="1"/>
    <col min="3582" max="3582" width="17" style="131" customWidth="1"/>
    <col min="3583" max="3583" width="3.625" style="131" customWidth="1"/>
    <col min="3584" max="3584" width="9.125" style="131" customWidth="1"/>
    <col min="3585" max="3585" width="3.625" style="131" customWidth="1"/>
    <col min="3586" max="3586" width="4.625" style="131" customWidth="1"/>
    <col min="3587" max="3587" width="9.625" style="131" customWidth="1"/>
    <col min="3588" max="3588" width="10.125" style="131" customWidth="1"/>
    <col min="3589" max="3589" width="10.25" style="131" customWidth="1"/>
    <col min="3590" max="3590" width="4.625" style="131" customWidth="1"/>
    <col min="3591" max="3591" width="5" style="131" customWidth="1"/>
    <col min="3592" max="3592" width="11.125" style="131" customWidth="1"/>
    <col min="3593" max="3593" width="16.125" style="131" customWidth="1"/>
    <col min="3594" max="3594" width="4.75" style="131" customWidth="1"/>
    <col min="3595" max="3595" width="3.625" style="131" customWidth="1"/>
    <col min="3596" max="3596" width="5.125" style="131" customWidth="1"/>
    <col min="3597" max="3597" width="3.125" style="131" customWidth="1"/>
    <col min="3598" max="3598" width="4.625" style="131" customWidth="1"/>
    <col min="3599" max="3599" width="5" style="131" customWidth="1"/>
    <col min="3600" max="3601" width="9.75" style="131" customWidth="1"/>
    <col min="3602" max="3603" width="7.875" style="131" customWidth="1"/>
    <col min="3604" max="3834" width="9" style="131"/>
    <col min="3835" max="3835" width="3.125" style="131" customWidth="1"/>
    <col min="3836" max="3836" width="7.625" style="131" customWidth="1"/>
    <col min="3837" max="3837" width="4.125" style="131" customWidth="1"/>
    <col min="3838" max="3838" width="17" style="131" customWidth="1"/>
    <col min="3839" max="3839" width="3.625" style="131" customWidth="1"/>
    <col min="3840" max="3840" width="9.125" style="131" customWidth="1"/>
    <col min="3841" max="3841" width="3.625" style="131" customWidth="1"/>
    <col min="3842" max="3842" width="4.625" style="131" customWidth="1"/>
    <col min="3843" max="3843" width="9.625" style="131" customWidth="1"/>
    <col min="3844" max="3844" width="10.125" style="131" customWidth="1"/>
    <col min="3845" max="3845" width="10.25" style="131" customWidth="1"/>
    <col min="3846" max="3846" width="4.625" style="131" customWidth="1"/>
    <col min="3847" max="3847" width="5" style="131" customWidth="1"/>
    <col min="3848" max="3848" width="11.125" style="131" customWidth="1"/>
    <col min="3849" max="3849" width="16.125" style="131" customWidth="1"/>
    <col min="3850" max="3850" width="4.75" style="131" customWidth="1"/>
    <col min="3851" max="3851" width="3.625" style="131" customWidth="1"/>
    <col min="3852" max="3852" width="5.125" style="131" customWidth="1"/>
    <col min="3853" max="3853" width="3.125" style="131" customWidth="1"/>
    <col min="3854" max="3854" width="4.625" style="131" customWidth="1"/>
    <col min="3855" max="3855" width="5" style="131" customWidth="1"/>
    <col min="3856" max="3857" width="9.75" style="131" customWidth="1"/>
    <col min="3858" max="3859" width="7.875" style="131" customWidth="1"/>
    <col min="3860" max="4090" width="9" style="131"/>
    <col min="4091" max="4091" width="3.125" style="131" customWidth="1"/>
    <col min="4092" max="4092" width="7.625" style="131" customWidth="1"/>
    <col min="4093" max="4093" width="4.125" style="131" customWidth="1"/>
    <col min="4094" max="4094" width="17" style="131" customWidth="1"/>
    <col min="4095" max="4095" width="3.625" style="131" customWidth="1"/>
    <col min="4096" max="4096" width="9.125" style="131" customWidth="1"/>
    <col min="4097" max="4097" width="3.625" style="131" customWidth="1"/>
    <col min="4098" max="4098" width="4.625" style="131" customWidth="1"/>
    <col min="4099" max="4099" width="9.625" style="131" customWidth="1"/>
    <col min="4100" max="4100" width="10.125" style="131" customWidth="1"/>
    <col min="4101" max="4101" width="10.25" style="131" customWidth="1"/>
    <col min="4102" max="4102" width="4.625" style="131" customWidth="1"/>
    <col min="4103" max="4103" width="5" style="131" customWidth="1"/>
    <col min="4104" max="4104" width="11.125" style="131" customWidth="1"/>
    <col min="4105" max="4105" width="16.125" style="131" customWidth="1"/>
    <col min="4106" max="4106" width="4.75" style="131" customWidth="1"/>
    <col min="4107" max="4107" width="3.625" style="131" customWidth="1"/>
    <col min="4108" max="4108" width="5.125" style="131" customWidth="1"/>
    <col min="4109" max="4109" width="3.125" style="131" customWidth="1"/>
    <col min="4110" max="4110" width="4.625" style="131" customWidth="1"/>
    <col min="4111" max="4111" width="5" style="131" customWidth="1"/>
    <col min="4112" max="4113" width="9.75" style="131" customWidth="1"/>
    <col min="4114" max="4115" width="7.875" style="131" customWidth="1"/>
    <col min="4116" max="4346" width="9" style="131"/>
    <col min="4347" max="4347" width="3.125" style="131" customWidth="1"/>
    <col min="4348" max="4348" width="7.625" style="131" customWidth="1"/>
    <col min="4349" max="4349" width="4.125" style="131" customWidth="1"/>
    <col min="4350" max="4350" width="17" style="131" customWidth="1"/>
    <col min="4351" max="4351" width="3.625" style="131" customWidth="1"/>
    <col min="4352" max="4352" width="9.125" style="131" customWidth="1"/>
    <col min="4353" max="4353" width="3.625" style="131" customWidth="1"/>
    <col min="4354" max="4354" width="4.625" style="131" customWidth="1"/>
    <col min="4355" max="4355" width="9.625" style="131" customWidth="1"/>
    <col min="4356" max="4356" width="10.125" style="131" customWidth="1"/>
    <col min="4357" max="4357" width="10.25" style="131" customWidth="1"/>
    <col min="4358" max="4358" width="4.625" style="131" customWidth="1"/>
    <col min="4359" max="4359" width="5" style="131" customWidth="1"/>
    <col min="4360" max="4360" width="11.125" style="131" customWidth="1"/>
    <col min="4361" max="4361" width="16.125" style="131" customWidth="1"/>
    <col min="4362" max="4362" width="4.75" style="131" customWidth="1"/>
    <col min="4363" max="4363" width="3.625" style="131" customWidth="1"/>
    <col min="4364" max="4364" width="5.125" style="131" customWidth="1"/>
    <col min="4365" max="4365" width="3.125" style="131" customWidth="1"/>
    <col min="4366" max="4366" width="4.625" style="131" customWidth="1"/>
    <col min="4367" max="4367" width="5" style="131" customWidth="1"/>
    <col min="4368" max="4369" width="9.75" style="131" customWidth="1"/>
    <col min="4370" max="4371" width="7.875" style="131" customWidth="1"/>
    <col min="4372" max="4602" width="9" style="131"/>
    <col min="4603" max="4603" width="3.125" style="131" customWidth="1"/>
    <col min="4604" max="4604" width="7.625" style="131" customWidth="1"/>
    <col min="4605" max="4605" width="4.125" style="131" customWidth="1"/>
    <col min="4606" max="4606" width="17" style="131" customWidth="1"/>
    <col min="4607" max="4607" width="3.625" style="131" customWidth="1"/>
    <col min="4608" max="4608" width="9.125" style="131" customWidth="1"/>
    <col min="4609" max="4609" width="3.625" style="131" customWidth="1"/>
    <col min="4610" max="4610" width="4.625" style="131" customWidth="1"/>
    <col min="4611" max="4611" width="9.625" style="131" customWidth="1"/>
    <col min="4612" max="4612" width="10.125" style="131" customWidth="1"/>
    <col min="4613" max="4613" width="10.25" style="131" customWidth="1"/>
    <col min="4614" max="4614" width="4.625" style="131" customWidth="1"/>
    <col min="4615" max="4615" width="5" style="131" customWidth="1"/>
    <col min="4616" max="4616" width="11.125" style="131" customWidth="1"/>
    <col min="4617" max="4617" width="16.125" style="131" customWidth="1"/>
    <col min="4618" max="4618" width="4.75" style="131" customWidth="1"/>
    <col min="4619" max="4619" width="3.625" style="131" customWidth="1"/>
    <col min="4620" max="4620" width="5.125" style="131" customWidth="1"/>
    <col min="4621" max="4621" width="3.125" style="131" customWidth="1"/>
    <col min="4622" max="4622" width="4.625" style="131" customWidth="1"/>
    <col min="4623" max="4623" width="5" style="131" customWidth="1"/>
    <col min="4624" max="4625" width="9.75" style="131" customWidth="1"/>
    <col min="4626" max="4627" width="7.875" style="131" customWidth="1"/>
    <col min="4628" max="4858" width="9" style="131"/>
    <col min="4859" max="4859" width="3.125" style="131" customWidth="1"/>
    <col min="4860" max="4860" width="7.625" style="131" customWidth="1"/>
    <col min="4861" max="4861" width="4.125" style="131" customWidth="1"/>
    <col min="4862" max="4862" width="17" style="131" customWidth="1"/>
    <col min="4863" max="4863" width="3.625" style="131" customWidth="1"/>
    <col min="4864" max="4864" width="9.125" style="131" customWidth="1"/>
    <col min="4865" max="4865" width="3.625" style="131" customWidth="1"/>
    <col min="4866" max="4866" width="4.625" style="131" customWidth="1"/>
    <col min="4867" max="4867" width="9.625" style="131" customWidth="1"/>
    <col min="4868" max="4868" width="10.125" style="131" customWidth="1"/>
    <col min="4869" max="4869" width="10.25" style="131" customWidth="1"/>
    <col min="4870" max="4870" width="4.625" style="131" customWidth="1"/>
    <col min="4871" max="4871" width="5" style="131" customWidth="1"/>
    <col min="4872" max="4872" width="11.125" style="131" customWidth="1"/>
    <col min="4873" max="4873" width="16.125" style="131" customWidth="1"/>
    <col min="4874" max="4874" width="4.75" style="131" customWidth="1"/>
    <col min="4875" max="4875" width="3.625" style="131" customWidth="1"/>
    <col min="4876" max="4876" width="5.125" style="131" customWidth="1"/>
    <col min="4877" max="4877" width="3.125" style="131" customWidth="1"/>
    <col min="4878" max="4878" width="4.625" style="131" customWidth="1"/>
    <col min="4879" max="4879" width="5" style="131" customWidth="1"/>
    <col min="4880" max="4881" width="9.75" style="131" customWidth="1"/>
    <col min="4882" max="4883" width="7.875" style="131" customWidth="1"/>
    <col min="4884" max="5114" width="9" style="131"/>
    <col min="5115" max="5115" width="3.125" style="131" customWidth="1"/>
    <col min="5116" max="5116" width="7.625" style="131" customWidth="1"/>
    <col min="5117" max="5117" width="4.125" style="131" customWidth="1"/>
    <col min="5118" max="5118" width="17" style="131" customWidth="1"/>
    <col min="5119" max="5119" width="3.625" style="131" customWidth="1"/>
    <col min="5120" max="5120" width="9.125" style="131" customWidth="1"/>
    <col min="5121" max="5121" width="3.625" style="131" customWidth="1"/>
    <col min="5122" max="5122" width="4.625" style="131" customWidth="1"/>
    <col min="5123" max="5123" width="9.625" style="131" customWidth="1"/>
    <col min="5124" max="5124" width="10.125" style="131" customWidth="1"/>
    <col min="5125" max="5125" width="10.25" style="131" customWidth="1"/>
    <col min="5126" max="5126" width="4.625" style="131" customWidth="1"/>
    <col min="5127" max="5127" width="5" style="131" customWidth="1"/>
    <col min="5128" max="5128" width="11.125" style="131" customWidth="1"/>
    <col min="5129" max="5129" width="16.125" style="131" customWidth="1"/>
    <col min="5130" max="5130" width="4.75" style="131" customWidth="1"/>
    <col min="5131" max="5131" width="3.625" style="131" customWidth="1"/>
    <col min="5132" max="5132" width="5.125" style="131" customWidth="1"/>
    <col min="5133" max="5133" width="3.125" style="131" customWidth="1"/>
    <col min="5134" max="5134" width="4.625" style="131" customWidth="1"/>
    <col min="5135" max="5135" width="5" style="131" customWidth="1"/>
    <col min="5136" max="5137" width="9.75" style="131" customWidth="1"/>
    <col min="5138" max="5139" width="7.875" style="131" customWidth="1"/>
    <col min="5140" max="5370" width="9" style="131"/>
    <col min="5371" max="5371" width="3.125" style="131" customWidth="1"/>
    <col min="5372" max="5372" width="7.625" style="131" customWidth="1"/>
    <col min="5373" max="5373" width="4.125" style="131" customWidth="1"/>
    <col min="5374" max="5374" width="17" style="131" customWidth="1"/>
    <col min="5375" max="5375" width="3.625" style="131" customWidth="1"/>
    <col min="5376" max="5376" width="9.125" style="131" customWidth="1"/>
    <col min="5377" max="5377" width="3.625" style="131" customWidth="1"/>
    <col min="5378" max="5378" width="4.625" style="131" customWidth="1"/>
    <col min="5379" max="5379" width="9.625" style="131" customWidth="1"/>
    <col min="5380" max="5380" width="10.125" style="131" customWidth="1"/>
    <col min="5381" max="5381" width="10.25" style="131" customWidth="1"/>
    <col min="5382" max="5382" width="4.625" style="131" customWidth="1"/>
    <col min="5383" max="5383" width="5" style="131" customWidth="1"/>
    <col min="5384" max="5384" width="11.125" style="131" customWidth="1"/>
    <col min="5385" max="5385" width="16.125" style="131" customWidth="1"/>
    <col min="5386" max="5386" width="4.75" style="131" customWidth="1"/>
    <col min="5387" max="5387" width="3.625" style="131" customWidth="1"/>
    <col min="5388" max="5388" width="5.125" style="131" customWidth="1"/>
    <col min="5389" max="5389" width="3.125" style="131" customWidth="1"/>
    <col min="5390" max="5390" width="4.625" style="131" customWidth="1"/>
    <col min="5391" max="5391" width="5" style="131" customWidth="1"/>
    <col min="5392" max="5393" width="9.75" style="131" customWidth="1"/>
    <col min="5394" max="5395" width="7.875" style="131" customWidth="1"/>
    <col min="5396" max="5626" width="9" style="131"/>
    <col min="5627" max="5627" width="3.125" style="131" customWidth="1"/>
    <col min="5628" max="5628" width="7.625" style="131" customWidth="1"/>
    <col min="5629" max="5629" width="4.125" style="131" customWidth="1"/>
    <col min="5630" max="5630" width="17" style="131" customWidth="1"/>
    <col min="5631" max="5631" width="3.625" style="131" customWidth="1"/>
    <col min="5632" max="5632" width="9.125" style="131" customWidth="1"/>
    <col min="5633" max="5633" width="3.625" style="131" customWidth="1"/>
    <col min="5634" max="5634" width="4.625" style="131" customWidth="1"/>
    <col min="5635" max="5635" width="9.625" style="131" customWidth="1"/>
    <col min="5636" max="5636" width="10.125" style="131" customWidth="1"/>
    <col min="5637" max="5637" width="10.25" style="131" customWidth="1"/>
    <col min="5638" max="5638" width="4.625" style="131" customWidth="1"/>
    <col min="5639" max="5639" width="5" style="131" customWidth="1"/>
    <col min="5640" max="5640" width="11.125" style="131" customWidth="1"/>
    <col min="5641" max="5641" width="16.125" style="131" customWidth="1"/>
    <col min="5642" max="5642" width="4.75" style="131" customWidth="1"/>
    <col min="5643" max="5643" width="3.625" style="131" customWidth="1"/>
    <col min="5644" max="5644" width="5.125" style="131" customWidth="1"/>
    <col min="5645" max="5645" width="3.125" style="131" customWidth="1"/>
    <col min="5646" max="5646" width="4.625" style="131" customWidth="1"/>
    <col min="5647" max="5647" width="5" style="131" customWidth="1"/>
    <col min="5648" max="5649" width="9.75" style="131" customWidth="1"/>
    <col min="5650" max="5651" width="7.875" style="131" customWidth="1"/>
    <col min="5652" max="5882" width="9" style="131"/>
    <col min="5883" max="5883" width="3.125" style="131" customWidth="1"/>
    <col min="5884" max="5884" width="7.625" style="131" customWidth="1"/>
    <col min="5885" max="5885" width="4.125" style="131" customWidth="1"/>
    <col min="5886" max="5886" width="17" style="131" customWidth="1"/>
    <col min="5887" max="5887" width="3.625" style="131" customWidth="1"/>
    <col min="5888" max="5888" width="9.125" style="131" customWidth="1"/>
    <col min="5889" max="5889" width="3.625" style="131" customWidth="1"/>
    <col min="5890" max="5890" width="4.625" style="131" customWidth="1"/>
    <col min="5891" max="5891" width="9.625" style="131" customWidth="1"/>
    <col min="5892" max="5892" width="10.125" style="131" customWidth="1"/>
    <col min="5893" max="5893" width="10.25" style="131" customWidth="1"/>
    <col min="5894" max="5894" width="4.625" style="131" customWidth="1"/>
    <col min="5895" max="5895" width="5" style="131" customWidth="1"/>
    <col min="5896" max="5896" width="11.125" style="131" customWidth="1"/>
    <col min="5897" max="5897" width="16.125" style="131" customWidth="1"/>
    <col min="5898" max="5898" width="4.75" style="131" customWidth="1"/>
    <col min="5899" max="5899" width="3.625" style="131" customWidth="1"/>
    <col min="5900" max="5900" width="5.125" style="131" customWidth="1"/>
    <col min="5901" max="5901" width="3.125" style="131" customWidth="1"/>
    <col min="5902" max="5902" width="4.625" style="131" customWidth="1"/>
    <col min="5903" max="5903" width="5" style="131" customWidth="1"/>
    <col min="5904" max="5905" width="9.75" style="131" customWidth="1"/>
    <col min="5906" max="5907" width="7.875" style="131" customWidth="1"/>
    <col min="5908" max="6138" width="9" style="131"/>
    <col min="6139" max="6139" width="3.125" style="131" customWidth="1"/>
    <col min="6140" max="6140" width="7.625" style="131" customWidth="1"/>
    <col min="6141" max="6141" width="4.125" style="131" customWidth="1"/>
    <col min="6142" max="6142" width="17" style="131" customWidth="1"/>
    <col min="6143" max="6143" width="3.625" style="131" customWidth="1"/>
    <col min="6144" max="6144" width="9.125" style="131" customWidth="1"/>
    <col min="6145" max="6145" width="3.625" style="131" customWidth="1"/>
    <col min="6146" max="6146" width="4.625" style="131" customWidth="1"/>
    <col min="6147" max="6147" width="9.625" style="131" customWidth="1"/>
    <col min="6148" max="6148" width="10.125" style="131" customWidth="1"/>
    <col min="6149" max="6149" width="10.25" style="131" customWidth="1"/>
    <col min="6150" max="6150" width="4.625" style="131" customWidth="1"/>
    <col min="6151" max="6151" width="5" style="131" customWidth="1"/>
    <col min="6152" max="6152" width="11.125" style="131" customWidth="1"/>
    <col min="6153" max="6153" width="16.125" style="131" customWidth="1"/>
    <col min="6154" max="6154" width="4.75" style="131" customWidth="1"/>
    <col min="6155" max="6155" width="3.625" style="131" customWidth="1"/>
    <col min="6156" max="6156" width="5.125" style="131" customWidth="1"/>
    <col min="6157" max="6157" width="3.125" style="131" customWidth="1"/>
    <col min="6158" max="6158" width="4.625" style="131" customWidth="1"/>
    <col min="6159" max="6159" width="5" style="131" customWidth="1"/>
    <col min="6160" max="6161" width="9.75" style="131" customWidth="1"/>
    <col min="6162" max="6163" width="7.875" style="131" customWidth="1"/>
    <col min="6164" max="6394" width="9" style="131"/>
    <col min="6395" max="6395" width="3.125" style="131" customWidth="1"/>
    <col min="6396" max="6396" width="7.625" style="131" customWidth="1"/>
    <col min="6397" max="6397" width="4.125" style="131" customWidth="1"/>
    <col min="6398" max="6398" width="17" style="131" customWidth="1"/>
    <col min="6399" max="6399" width="3.625" style="131" customWidth="1"/>
    <col min="6400" max="6400" width="9.125" style="131" customWidth="1"/>
    <col min="6401" max="6401" width="3.625" style="131" customWidth="1"/>
    <col min="6402" max="6402" width="4.625" style="131" customWidth="1"/>
    <col min="6403" max="6403" width="9.625" style="131" customWidth="1"/>
    <col min="6404" max="6404" width="10.125" style="131" customWidth="1"/>
    <col min="6405" max="6405" width="10.25" style="131" customWidth="1"/>
    <col min="6406" max="6406" width="4.625" style="131" customWidth="1"/>
    <col min="6407" max="6407" width="5" style="131" customWidth="1"/>
    <col min="6408" max="6408" width="11.125" style="131" customWidth="1"/>
    <col min="6409" max="6409" width="16.125" style="131" customWidth="1"/>
    <col min="6410" max="6410" width="4.75" style="131" customWidth="1"/>
    <col min="6411" max="6411" width="3.625" style="131" customWidth="1"/>
    <col min="6412" max="6412" width="5.125" style="131" customWidth="1"/>
    <col min="6413" max="6413" width="3.125" style="131" customWidth="1"/>
    <col min="6414" max="6414" width="4.625" style="131" customWidth="1"/>
    <col min="6415" max="6415" width="5" style="131" customWidth="1"/>
    <col min="6416" max="6417" width="9.75" style="131" customWidth="1"/>
    <col min="6418" max="6419" width="7.875" style="131" customWidth="1"/>
    <col min="6420" max="6650" width="9" style="131"/>
    <col min="6651" max="6651" width="3.125" style="131" customWidth="1"/>
    <col min="6652" max="6652" width="7.625" style="131" customWidth="1"/>
    <col min="6653" max="6653" width="4.125" style="131" customWidth="1"/>
    <col min="6654" max="6654" width="17" style="131" customWidth="1"/>
    <col min="6655" max="6655" width="3.625" style="131" customWidth="1"/>
    <col min="6656" max="6656" width="9.125" style="131" customWidth="1"/>
    <col min="6657" max="6657" width="3.625" style="131" customWidth="1"/>
    <col min="6658" max="6658" width="4.625" style="131" customWidth="1"/>
    <col min="6659" max="6659" width="9.625" style="131" customWidth="1"/>
    <col min="6660" max="6660" width="10.125" style="131" customWidth="1"/>
    <col min="6661" max="6661" width="10.25" style="131" customWidth="1"/>
    <col min="6662" max="6662" width="4.625" style="131" customWidth="1"/>
    <col min="6663" max="6663" width="5" style="131" customWidth="1"/>
    <col min="6664" max="6664" width="11.125" style="131" customWidth="1"/>
    <col min="6665" max="6665" width="16.125" style="131" customWidth="1"/>
    <col min="6666" max="6666" width="4.75" style="131" customWidth="1"/>
    <col min="6667" max="6667" width="3.625" style="131" customWidth="1"/>
    <col min="6668" max="6668" width="5.125" style="131" customWidth="1"/>
    <col min="6669" max="6669" width="3.125" style="131" customWidth="1"/>
    <col min="6670" max="6670" width="4.625" style="131" customWidth="1"/>
    <col min="6671" max="6671" width="5" style="131" customWidth="1"/>
    <col min="6672" max="6673" width="9.75" style="131" customWidth="1"/>
    <col min="6674" max="6675" width="7.875" style="131" customWidth="1"/>
    <col min="6676" max="6906" width="9" style="131"/>
    <col min="6907" max="6907" width="3.125" style="131" customWidth="1"/>
    <col min="6908" max="6908" width="7.625" style="131" customWidth="1"/>
    <col min="6909" max="6909" width="4.125" style="131" customWidth="1"/>
    <col min="6910" max="6910" width="17" style="131" customWidth="1"/>
    <col min="6911" max="6911" width="3.625" style="131" customWidth="1"/>
    <col min="6912" max="6912" width="9.125" style="131" customWidth="1"/>
    <col min="6913" max="6913" width="3.625" style="131" customWidth="1"/>
    <col min="6914" max="6914" width="4.625" style="131" customWidth="1"/>
    <col min="6915" max="6915" width="9.625" style="131" customWidth="1"/>
    <col min="6916" max="6916" width="10.125" style="131" customWidth="1"/>
    <col min="6917" max="6917" width="10.25" style="131" customWidth="1"/>
    <col min="6918" max="6918" width="4.625" style="131" customWidth="1"/>
    <col min="6919" max="6919" width="5" style="131" customWidth="1"/>
    <col min="6920" max="6920" width="11.125" style="131" customWidth="1"/>
    <col min="6921" max="6921" width="16.125" style="131" customWidth="1"/>
    <col min="6922" max="6922" width="4.75" style="131" customWidth="1"/>
    <col min="6923" max="6923" width="3.625" style="131" customWidth="1"/>
    <col min="6924" max="6924" width="5.125" style="131" customWidth="1"/>
    <col min="6925" max="6925" width="3.125" style="131" customWidth="1"/>
    <col min="6926" max="6926" width="4.625" style="131" customWidth="1"/>
    <col min="6927" max="6927" width="5" style="131" customWidth="1"/>
    <col min="6928" max="6929" width="9.75" style="131" customWidth="1"/>
    <col min="6930" max="6931" width="7.875" style="131" customWidth="1"/>
    <col min="6932" max="7162" width="9" style="131"/>
    <col min="7163" max="7163" width="3.125" style="131" customWidth="1"/>
    <col min="7164" max="7164" width="7.625" style="131" customWidth="1"/>
    <col min="7165" max="7165" width="4.125" style="131" customWidth="1"/>
    <col min="7166" max="7166" width="17" style="131" customWidth="1"/>
    <col min="7167" max="7167" width="3.625" style="131" customWidth="1"/>
    <col min="7168" max="7168" width="9.125" style="131" customWidth="1"/>
    <col min="7169" max="7169" width="3.625" style="131" customWidth="1"/>
    <col min="7170" max="7170" width="4.625" style="131" customWidth="1"/>
    <col min="7171" max="7171" width="9.625" style="131" customWidth="1"/>
    <col min="7172" max="7172" width="10.125" style="131" customWidth="1"/>
    <col min="7173" max="7173" width="10.25" style="131" customWidth="1"/>
    <col min="7174" max="7174" width="4.625" style="131" customWidth="1"/>
    <col min="7175" max="7175" width="5" style="131" customWidth="1"/>
    <col min="7176" max="7176" width="11.125" style="131" customWidth="1"/>
    <col min="7177" max="7177" width="16.125" style="131" customWidth="1"/>
    <col min="7178" max="7178" width="4.75" style="131" customWidth="1"/>
    <col min="7179" max="7179" width="3.625" style="131" customWidth="1"/>
    <col min="7180" max="7180" width="5.125" style="131" customWidth="1"/>
    <col min="7181" max="7181" width="3.125" style="131" customWidth="1"/>
    <col min="7182" max="7182" width="4.625" style="131" customWidth="1"/>
    <col min="7183" max="7183" width="5" style="131" customWidth="1"/>
    <col min="7184" max="7185" width="9.75" style="131" customWidth="1"/>
    <col min="7186" max="7187" width="7.875" style="131" customWidth="1"/>
    <col min="7188" max="7418" width="9" style="131"/>
    <col min="7419" max="7419" width="3.125" style="131" customWidth="1"/>
    <col min="7420" max="7420" width="7.625" style="131" customWidth="1"/>
    <col min="7421" max="7421" width="4.125" style="131" customWidth="1"/>
    <col min="7422" max="7422" width="17" style="131" customWidth="1"/>
    <col min="7423" max="7423" width="3.625" style="131" customWidth="1"/>
    <col min="7424" max="7424" width="9.125" style="131" customWidth="1"/>
    <col min="7425" max="7425" width="3.625" style="131" customWidth="1"/>
    <col min="7426" max="7426" width="4.625" style="131" customWidth="1"/>
    <col min="7427" max="7427" width="9.625" style="131" customWidth="1"/>
    <col min="7428" max="7428" width="10.125" style="131" customWidth="1"/>
    <col min="7429" max="7429" width="10.25" style="131" customWidth="1"/>
    <col min="7430" max="7430" width="4.625" style="131" customWidth="1"/>
    <col min="7431" max="7431" width="5" style="131" customWidth="1"/>
    <col min="7432" max="7432" width="11.125" style="131" customWidth="1"/>
    <col min="7433" max="7433" width="16.125" style="131" customWidth="1"/>
    <col min="7434" max="7434" width="4.75" style="131" customWidth="1"/>
    <col min="7435" max="7435" width="3.625" style="131" customWidth="1"/>
    <col min="7436" max="7436" width="5.125" style="131" customWidth="1"/>
    <col min="7437" max="7437" width="3.125" style="131" customWidth="1"/>
    <col min="7438" max="7438" width="4.625" style="131" customWidth="1"/>
    <col min="7439" max="7439" width="5" style="131" customWidth="1"/>
    <col min="7440" max="7441" width="9.75" style="131" customWidth="1"/>
    <col min="7442" max="7443" width="7.875" style="131" customWidth="1"/>
    <col min="7444" max="7674" width="9" style="131"/>
    <col min="7675" max="7675" width="3.125" style="131" customWidth="1"/>
    <col min="7676" max="7676" width="7.625" style="131" customWidth="1"/>
    <col min="7677" max="7677" width="4.125" style="131" customWidth="1"/>
    <col min="7678" max="7678" width="17" style="131" customWidth="1"/>
    <col min="7679" max="7679" width="3.625" style="131" customWidth="1"/>
    <col min="7680" max="7680" width="9.125" style="131" customWidth="1"/>
    <col min="7681" max="7681" width="3.625" style="131" customWidth="1"/>
    <col min="7682" max="7682" width="4.625" style="131" customWidth="1"/>
    <col min="7683" max="7683" width="9.625" style="131" customWidth="1"/>
    <col min="7684" max="7684" width="10.125" style="131" customWidth="1"/>
    <col min="7685" max="7685" width="10.25" style="131" customWidth="1"/>
    <col min="7686" max="7686" width="4.625" style="131" customWidth="1"/>
    <col min="7687" max="7687" width="5" style="131" customWidth="1"/>
    <col min="7688" max="7688" width="11.125" style="131" customWidth="1"/>
    <col min="7689" max="7689" width="16.125" style="131" customWidth="1"/>
    <col min="7690" max="7690" width="4.75" style="131" customWidth="1"/>
    <col min="7691" max="7691" width="3.625" style="131" customWidth="1"/>
    <col min="7692" max="7692" width="5.125" style="131" customWidth="1"/>
    <col min="7693" max="7693" width="3.125" style="131" customWidth="1"/>
    <col min="7694" max="7694" width="4.625" style="131" customWidth="1"/>
    <col min="7695" max="7695" width="5" style="131" customWidth="1"/>
    <col min="7696" max="7697" width="9.75" style="131" customWidth="1"/>
    <col min="7698" max="7699" width="7.875" style="131" customWidth="1"/>
    <col min="7700" max="7930" width="9" style="131"/>
    <col min="7931" max="7931" width="3.125" style="131" customWidth="1"/>
    <col min="7932" max="7932" width="7.625" style="131" customWidth="1"/>
    <col min="7933" max="7933" width="4.125" style="131" customWidth="1"/>
    <col min="7934" max="7934" width="17" style="131" customWidth="1"/>
    <col min="7935" max="7935" width="3.625" style="131" customWidth="1"/>
    <col min="7936" max="7936" width="9.125" style="131" customWidth="1"/>
    <col min="7937" max="7937" width="3.625" style="131" customWidth="1"/>
    <col min="7938" max="7938" width="4.625" style="131" customWidth="1"/>
    <col min="7939" max="7939" width="9.625" style="131" customWidth="1"/>
    <col min="7940" max="7940" width="10.125" style="131" customWidth="1"/>
    <col min="7941" max="7941" width="10.25" style="131" customWidth="1"/>
    <col min="7942" max="7942" width="4.625" style="131" customWidth="1"/>
    <col min="7943" max="7943" width="5" style="131" customWidth="1"/>
    <col min="7944" max="7944" width="11.125" style="131" customWidth="1"/>
    <col min="7945" max="7945" width="16.125" style="131" customWidth="1"/>
    <col min="7946" max="7946" width="4.75" style="131" customWidth="1"/>
    <col min="7947" max="7947" width="3.625" style="131" customWidth="1"/>
    <col min="7948" max="7948" width="5.125" style="131" customWidth="1"/>
    <col min="7949" max="7949" width="3.125" style="131" customWidth="1"/>
    <col min="7950" max="7950" width="4.625" style="131" customWidth="1"/>
    <col min="7951" max="7951" width="5" style="131" customWidth="1"/>
    <col min="7952" max="7953" width="9.75" style="131" customWidth="1"/>
    <col min="7954" max="7955" width="7.875" style="131" customWidth="1"/>
    <col min="7956" max="8186" width="9" style="131"/>
    <col min="8187" max="8187" width="3.125" style="131" customWidth="1"/>
    <col min="8188" max="8188" width="7.625" style="131" customWidth="1"/>
    <col min="8189" max="8189" width="4.125" style="131" customWidth="1"/>
    <col min="8190" max="8190" width="17" style="131" customWidth="1"/>
    <col min="8191" max="8191" width="3.625" style="131" customWidth="1"/>
    <col min="8192" max="8192" width="9.125" style="131" customWidth="1"/>
    <col min="8193" max="8193" width="3.625" style="131" customWidth="1"/>
    <col min="8194" max="8194" width="4.625" style="131" customWidth="1"/>
    <col min="8195" max="8195" width="9.625" style="131" customWidth="1"/>
    <col min="8196" max="8196" width="10.125" style="131" customWidth="1"/>
    <col min="8197" max="8197" width="10.25" style="131" customWidth="1"/>
    <col min="8198" max="8198" width="4.625" style="131" customWidth="1"/>
    <col min="8199" max="8199" width="5" style="131" customWidth="1"/>
    <col min="8200" max="8200" width="11.125" style="131" customWidth="1"/>
    <col min="8201" max="8201" width="16.125" style="131" customWidth="1"/>
    <col min="8202" max="8202" width="4.75" style="131" customWidth="1"/>
    <col min="8203" max="8203" width="3.625" style="131" customWidth="1"/>
    <col min="8204" max="8204" width="5.125" style="131" customWidth="1"/>
    <col min="8205" max="8205" width="3.125" style="131" customWidth="1"/>
    <col min="8206" max="8206" width="4.625" style="131" customWidth="1"/>
    <col min="8207" max="8207" width="5" style="131" customWidth="1"/>
    <col min="8208" max="8209" width="9.75" style="131" customWidth="1"/>
    <col min="8210" max="8211" width="7.875" style="131" customWidth="1"/>
    <col min="8212" max="8442" width="9" style="131"/>
    <col min="8443" max="8443" width="3.125" style="131" customWidth="1"/>
    <col min="8444" max="8444" width="7.625" style="131" customWidth="1"/>
    <col min="8445" max="8445" width="4.125" style="131" customWidth="1"/>
    <col min="8446" max="8446" width="17" style="131" customWidth="1"/>
    <col min="8447" max="8447" width="3.625" style="131" customWidth="1"/>
    <col min="8448" max="8448" width="9.125" style="131" customWidth="1"/>
    <col min="8449" max="8449" width="3.625" style="131" customWidth="1"/>
    <col min="8450" max="8450" width="4.625" style="131" customWidth="1"/>
    <col min="8451" max="8451" width="9.625" style="131" customWidth="1"/>
    <col min="8452" max="8452" width="10.125" style="131" customWidth="1"/>
    <col min="8453" max="8453" width="10.25" style="131" customWidth="1"/>
    <col min="8454" max="8454" width="4.625" style="131" customWidth="1"/>
    <col min="8455" max="8455" width="5" style="131" customWidth="1"/>
    <col min="8456" max="8456" width="11.125" style="131" customWidth="1"/>
    <col min="8457" max="8457" width="16.125" style="131" customWidth="1"/>
    <col min="8458" max="8458" width="4.75" style="131" customWidth="1"/>
    <col min="8459" max="8459" width="3.625" style="131" customWidth="1"/>
    <col min="8460" max="8460" width="5.125" style="131" customWidth="1"/>
    <col min="8461" max="8461" width="3.125" style="131" customWidth="1"/>
    <col min="8462" max="8462" width="4.625" style="131" customWidth="1"/>
    <col min="8463" max="8463" width="5" style="131" customWidth="1"/>
    <col min="8464" max="8465" width="9.75" style="131" customWidth="1"/>
    <col min="8466" max="8467" width="7.875" style="131" customWidth="1"/>
    <col min="8468" max="8698" width="9" style="131"/>
    <col min="8699" max="8699" width="3.125" style="131" customWidth="1"/>
    <col min="8700" max="8700" width="7.625" style="131" customWidth="1"/>
    <col min="8701" max="8701" width="4.125" style="131" customWidth="1"/>
    <col min="8702" max="8702" width="17" style="131" customWidth="1"/>
    <col min="8703" max="8703" width="3.625" style="131" customWidth="1"/>
    <col min="8704" max="8704" width="9.125" style="131" customWidth="1"/>
    <col min="8705" max="8705" width="3.625" style="131" customWidth="1"/>
    <col min="8706" max="8706" width="4.625" style="131" customWidth="1"/>
    <col min="8707" max="8707" width="9.625" style="131" customWidth="1"/>
    <col min="8708" max="8708" width="10.125" style="131" customWidth="1"/>
    <col min="8709" max="8709" width="10.25" style="131" customWidth="1"/>
    <col min="8710" max="8710" width="4.625" style="131" customWidth="1"/>
    <col min="8711" max="8711" width="5" style="131" customWidth="1"/>
    <col min="8712" max="8712" width="11.125" style="131" customWidth="1"/>
    <col min="8713" max="8713" width="16.125" style="131" customWidth="1"/>
    <col min="8714" max="8714" width="4.75" style="131" customWidth="1"/>
    <col min="8715" max="8715" width="3.625" style="131" customWidth="1"/>
    <col min="8716" max="8716" width="5.125" style="131" customWidth="1"/>
    <col min="8717" max="8717" width="3.125" style="131" customWidth="1"/>
    <col min="8718" max="8718" width="4.625" style="131" customWidth="1"/>
    <col min="8719" max="8719" width="5" style="131" customWidth="1"/>
    <col min="8720" max="8721" width="9.75" style="131" customWidth="1"/>
    <col min="8722" max="8723" width="7.875" style="131" customWidth="1"/>
    <col min="8724" max="8954" width="9" style="131"/>
    <col min="8955" max="8955" width="3.125" style="131" customWidth="1"/>
    <col min="8956" max="8956" width="7.625" style="131" customWidth="1"/>
    <col min="8957" max="8957" width="4.125" style="131" customWidth="1"/>
    <col min="8958" max="8958" width="17" style="131" customWidth="1"/>
    <col min="8959" max="8959" width="3.625" style="131" customWidth="1"/>
    <col min="8960" max="8960" width="9.125" style="131" customWidth="1"/>
    <col min="8961" max="8961" width="3.625" style="131" customWidth="1"/>
    <col min="8962" max="8962" width="4.625" style="131" customWidth="1"/>
    <col min="8963" max="8963" width="9.625" style="131" customWidth="1"/>
    <col min="8964" max="8964" width="10.125" style="131" customWidth="1"/>
    <col min="8965" max="8965" width="10.25" style="131" customWidth="1"/>
    <col min="8966" max="8966" width="4.625" style="131" customWidth="1"/>
    <col min="8967" max="8967" width="5" style="131" customWidth="1"/>
    <col min="8968" max="8968" width="11.125" style="131" customWidth="1"/>
    <col min="8969" max="8969" width="16.125" style="131" customWidth="1"/>
    <col min="8970" max="8970" width="4.75" style="131" customWidth="1"/>
    <col min="8971" max="8971" width="3.625" style="131" customWidth="1"/>
    <col min="8972" max="8972" width="5.125" style="131" customWidth="1"/>
    <col min="8973" max="8973" width="3.125" style="131" customWidth="1"/>
    <col min="8974" max="8974" width="4.625" style="131" customWidth="1"/>
    <col min="8975" max="8975" width="5" style="131" customWidth="1"/>
    <col min="8976" max="8977" width="9.75" style="131" customWidth="1"/>
    <col min="8978" max="8979" width="7.875" style="131" customWidth="1"/>
    <col min="8980" max="9210" width="9" style="131"/>
    <col min="9211" max="9211" width="3.125" style="131" customWidth="1"/>
    <col min="9212" max="9212" width="7.625" style="131" customWidth="1"/>
    <col min="9213" max="9213" width="4.125" style="131" customWidth="1"/>
    <col min="9214" max="9214" width="17" style="131" customWidth="1"/>
    <col min="9215" max="9215" width="3.625" style="131" customWidth="1"/>
    <col min="9216" max="9216" width="9.125" style="131" customWidth="1"/>
    <col min="9217" max="9217" width="3.625" style="131" customWidth="1"/>
    <col min="9218" max="9218" width="4.625" style="131" customWidth="1"/>
    <col min="9219" max="9219" width="9.625" style="131" customWidth="1"/>
    <col min="9220" max="9220" width="10.125" style="131" customWidth="1"/>
    <col min="9221" max="9221" width="10.25" style="131" customWidth="1"/>
    <col min="9222" max="9222" width="4.625" style="131" customWidth="1"/>
    <col min="9223" max="9223" width="5" style="131" customWidth="1"/>
    <col min="9224" max="9224" width="11.125" style="131" customWidth="1"/>
    <col min="9225" max="9225" width="16.125" style="131" customWidth="1"/>
    <col min="9226" max="9226" width="4.75" style="131" customWidth="1"/>
    <col min="9227" max="9227" width="3.625" style="131" customWidth="1"/>
    <col min="9228" max="9228" width="5.125" style="131" customWidth="1"/>
    <col min="9229" max="9229" width="3.125" style="131" customWidth="1"/>
    <col min="9230" max="9230" width="4.625" style="131" customWidth="1"/>
    <col min="9231" max="9231" width="5" style="131" customWidth="1"/>
    <col min="9232" max="9233" width="9.75" style="131" customWidth="1"/>
    <col min="9234" max="9235" width="7.875" style="131" customWidth="1"/>
    <col min="9236" max="9466" width="9" style="131"/>
    <col min="9467" max="9467" width="3.125" style="131" customWidth="1"/>
    <col min="9468" max="9468" width="7.625" style="131" customWidth="1"/>
    <col min="9469" max="9469" width="4.125" style="131" customWidth="1"/>
    <col min="9470" max="9470" width="17" style="131" customWidth="1"/>
    <col min="9471" max="9471" width="3.625" style="131" customWidth="1"/>
    <col min="9472" max="9472" width="9.125" style="131" customWidth="1"/>
    <col min="9473" max="9473" width="3.625" style="131" customWidth="1"/>
    <col min="9474" max="9474" width="4.625" style="131" customWidth="1"/>
    <col min="9475" max="9475" width="9.625" style="131" customWidth="1"/>
    <col min="9476" max="9476" width="10.125" style="131" customWidth="1"/>
    <col min="9477" max="9477" width="10.25" style="131" customWidth="1"/>
    <col min="9478" max="9478" width="4.625" style="131" customWidth="1"/>
    <col min="9479" max="9479" width="5" style="131" customWidth="1"/>
    <col min="9480" max="9480" width="11.125" style="131" customWidth="1"/>
    <col min="9481" max="9481" width="16.125" style="131" customWidth="1"/>
    <col min="9482" max="9482" width="4.75" style="131" customWidth="1"/>
    <col min="9483" max="9483" width="3.625" style="131" customWidth="1"/>
    <col min="9484" max="9484" width="5.125" style="131" customWidth="1"/>
    <col min="9485" max="9485" width="3.125" style="131" customWidth="1"/>
    <col min="9486" max="9486" width="4.625" style="131" customWidth="1"/>
    <col min="9487" max="9487" width="5" style="131" customWidth="1"/>
    <col min="9488" max="9489" width="9.75" style="131" customWidth="1"/>
    <col min="9490" max="9491" width="7.875" style="131" customWidth="1"/>
    <col min="9492" max="9722" width="9" style="131"/>
    <col min="9723" max="9723" width="3.125" style="131" customWidth="1"/>
    <col min="9724" max="9724" width="7.625" style="131" customWidth="1"/>
    <col min="9725" max="9725" width="4.125" style="131" customWidth="1"/>
    <col min="9726" max="9726" width="17" style="131" customWidth="1"/>
    <col min="9727" max="9727" width="3.625" style="131" customWidth="1"/>
    <col min="9728" max="9728" width="9.125" style="131" customWidth="1"/>
    <col min="9729" max="9729" width="3.625" style="131" customWidth="1"/>
    <col min="9730" max="9730" width="4.625" style="131" customWidth="1"/>
    <col min="9731" max="9731" width="9.625" style="131" customWidth="1"/>
    <col min="9732" max="9732" width="10.125" style="131" customWidth="1"/>
    <col min="9733" max="9733" width="10.25" style="131" customWidth="1"/>
    <col min="9734" max="9734" width="4.625" style="131" customWidth="1"/>
    <col min="9735" max="9735" width="5" style="131" customWidth="1"/>
    <col min="9736" max="9736" width="11.125" style="131" customWidth="1"/>
    <col min="9737" max="9737" width="16.125" style="131" customWidth="1"/>
    <col min="9738" max="9738" width="4.75" style="131" customWidth="1"/>
    <col min="9739" max="9739" width="3.625" style="131" customWidth="1"/>
    <col min="9740" max="9740" width="5.125" style="131" customWidth="1"/>
    <col min="9741" max="9741" width="3.125" style="131" customWidth="1"/>
    <col min="9742" max="9742" width="4.625" style="131" customWidth="1"/>
    <col min="9743" max="9743" width="5" style="131" customWidth="1"/>
    <col min="9744" max="9745" width="9.75" style="131" customWidth="1"/>
    <col min="9746" max="9747" width="7.875" style="131" customWidth="1"/>
    <col min="9748" max="9978" width="9" style="131"/>
    <col min="9979" max="9979" width="3.125" style="131" customWidth="1"/>
    <col min="9980" max="9980" width="7.625" style="131" customWidth="1"/>
    <col min="9981" max="9981" width="4.125" style="131" customWidth="1"/>
    <col min="9982" max="9982" width="17" style="131" customWidth="1"/>
    <col min="9983" max="9983" width="3.625" style="131" customWidth="1"/>
    <col min="9984" max="9984" width="9.125" style="131" customWidth="1"/>
    <col min="9985" max="9985" width="3.625" style="131" customWidth="1"/>
    <col min="9986" max="9986" width="4.625" style="131" customWidth="1"/>
    <col min="9987" max="9987" width="9.625" style="131" customWidth="1"/>
    <col min="9988" max="9988" width="10.125" style="131" customWidth="1"/>
    <col min="9989" max="9989" width="10.25" style="131" customWidth="1"/>
    <col min="9990" max="9990" width="4.625" style="131" customWidth="1"/>
    <col min="9991" max="9991" width="5" style="131" customWidth="1"/>
    <col min="9992" max="9992" width="11.125" style="131" customWidth="1"/>
    <col min="9993" max="9993" width="16.125" style="131" customWidth="1"/>
    <col min="9994" max="9994" width="4.75" style="131" customWidth="1"/>
    <col min="9995" max="9995" width="3.625" style="131" customWidth="1"/>
    <col min="9996" max="9996" width="5.125" style="131" customWidth="1"/>
    <col min="9997" max="9997" width="3.125" style="131" customWidth="1"/>
    <col min="9998" max="9998" width="4.625" style="131" customWidth="1"/>
    <col min="9999" max="9999" width="5" style="131" customWidth="1"/>
    <col min="10000" max="10001" width="9.75" style="131" customWidth="1"/>
    <col min="10002" max="10003" width="7.875" style="131" customWidth="1"/>
    <col min="10004" max="10234" width="9" style="131"/>
    <col min="10235" max="10235" width="3.125" style="131" customWidth="1"/>
    <col min="10236" max="10236" width="7.625" style="131" customWidth="1"/>
    <col min="10237" max="10237" width="4.125" style="131" customWidth="1"/>
    <col min="10238" max="10238" width="17" style="131" customWidth="1"/>
    <col min="10239" max="10239" width="3.625" style="131" customWidth="1"/>
    <col min="10240" max="10240" width="9.125" style="131" customWidth="1"/>
    <col min="10241" max="10241" width="3.625" style="131" customWidth="1"/>
    <col min="10242" max="10242" width="4.625" style="131" customWidth="1"/>
    <col min="10243" max="10243" width="9.625" style="131" customWidth="1"/>
    <col min="10244" max="10244" width="10.125" style="131" customWidth="1"/>
    <col min="10245" max="10245" width="10.25" style="131" customWidth="1"/>
    <col min="10246" max="10246" width="4.625" style="131" customWidth="1"/>
    <col min="10247" max="10247" width="5" style="131" customWidth="1"/>
    <col min="10248" max="10248" width="11.125" style="131" customWidth="1"/>
    <col min="10249" max="10249" width="16.125" style="131" customWidth="1"/>
    <col min="10250" max="10250" width="4.75" style="131" customWidth="1"/>
    <col min="10251" max="10251" width="3.625" style="131" customWidth="1"/>
    <col min="10252" max="10252" width="5.125" style="131" customWidth="1"/>
    <col min="10253" max="10253" width="3.125" style="131" customWidth="1"/>
    <col min="10254" max="10254" width="4.625" style="131" customWidth="1"/>
    <col min="10255" max="10255" width="5" style="131" customWidth="1"/>
    <col min="10256" max="10257" width="9.75" style="131" customWidth="1"/>
    <col min="10258" max="10259" width="7.875" style="131" customWidth="1"/>
    <col min="10260" max="10490" width="9" style="131"/>
    <col min="10491" max="10491" width="3.125" style="131" customWidth="1"/>
    <col min="10492" max="10492" width="7.625" style="131" customWidth="1"/>
    <col min="10493" max="10493" width="4.125" style="131" customWidth="1"/>
    <col min="10494" max="10494" width="17" style="131" customWidth="1"/>
    <col min="10495" max="10495" width="3.625" style="131" customWidth="1"/>
    <col min="10496" max="10496" width="9.125" style="131" customWidth="1"/>
    <col min="10497" max="10497" width="3.625" style="131" customWidth="1"/>
    <col min="10498" max="10498" width="4.625" style="131" customWidth="1"/>
    <col min="10499" max="10499" width="9.625" style="131" customWidth="1"/>
    <col min="10500" max="10500" width="10.125" style="131" customWidth="1"/>
    <col min="10501" max="10501" width="10.25" style="131" customWidth="1"/>
    <col min="10502" max="10502" width="4.625" style="131" customWidth="1"/>
    <col min="10503" max="10503" width="5" style="131" customWidth="1"/>
    <col min="10504" max="10504" width="11.125" style="131" customWidth="1"/>
    <col min="10505" max="10505" width="16.125" style="131" customWidth="1"/>
    <col min="10506" max="10506" width="4.75" style="131" customWidth="1"/>
    <col min="10507" max="10507" width="3.625" style="131" customWidth="1"/>
    <col min="10508" max="10508" width="5.125" style="131" customWidth="1"/>
    <col min="10509" max="10509" width="3.125" style="131" customWidth="1"/>
    <col min="10510" max="10510" width="4.625" style="131" customWidth="1"/>
    <col min="10511" max="10511" width="5" style="131" customWidth="1"/>
    <col min="10512" max="10513" width="9.75" style="131" customWidth="1"/>
    <col min="10514" max="10515" width="7.875" style="131" customWidth="1"/>
    <col min="10516" max="10746" width="9" style="131"/>
    <col min="10747" max="10747" width="3.125" style="131" customWidth="1"/>
    <col min="10748" max="10748" width="7.625" style="131" customWidth="1"/>
    <col min="10749" max="10749" width="4.125" style="131" customWidth="1"/>
    <col min="10750" max="10750" width="17" style="131" customWidth="1"/>
    <col min="10751" max="10751" width="3.625" style="131" customWidth="1"/>
    <col min="10752" max="10752" width="9.125" style="131" customWidth="1"/>
    <col min="10753" max="10753" width="3.625" style="131" customWidth="1"/>
    <col min="10754" max="10754" width="4.625" style="131" customWidth="1"/>
    <col min="10755" max="10755" width="9.625" style="131" customWidth="1"/>
    <col min="10756" max="10756" width="10.125" style="131" customWidth="1"/>
    <col min="10757" max="10757" width="10.25" style="131" customWidth="1"/>
    <col min="10758" max="10758" width="4.625" style="131" customWidth="1"/>
    <col min="10759" max="10759" width="5" style="131" customWidth="1"/>
    <col min="10760" max="10760" width="11.125" style="131" customWidth="1"/>
    <col min="10761" max="10761" width="16.125" style="131" customWidth="1"/>
    <col min="10762" max="10762" width="4.75" style="131" customWidth="1"/>
    <col min="10763" max="10763" width="3.625" style="131" customWidth="1"/>
    <col min="10764" max="10764" width="5.125" style="131" customWidth="1"/>
    <col min="10765" max="10765" width="3.125" style="131" customWidth="1"/>
    <col min="10766" max="10766" width="4.625" style="131" customWidth="1"/>
    <col min="10767" max="10767" width="5" style="131" customWidth="1"/>
    <col min="10768" max="10769" width="9.75" style="131" customWidth="1"/>
    <col min="10770" max="10771" width="7.875" style="131" customWidth="1"/>
    <col min="10772" max="11002" width="9" style="131"/>
    <col min="11003" max="11003" width="3.125" style="131" customWidth="1"/>
    <col min="11004" max="11004" width="7.625" style="131" customWidth="1"/>
    <col min="11005" max="11005" width="4.125" style="131" customWidth="1"/>
    <col min="11006" max="11006" width="17" style="131" customWidth="1"/>
    <col min="11007" max="11007" width="3.625" style="131" customWidth="1"/>
    <col min="11008" max="11008" width="9.125" style="131" customWidth="1"/>
    <col min="11009" max="11009" width="3.625" style="131" customWidth="1"/>
    <col min="11010" max="11010" width="4.625" style="131" customWidth="1"/>
    <col min="11011" max="11011" width="9.625" style="131" customWidth="1"/>
    <col min="11012" max="11012" width="10.125" style="131" customWidth="1"/>
    <col min="11013" max="11013" width="10.25" style="131" customWidth="1"/>
    <col min="11014" max="11014" width="4.625" style="131" customWidth="1"/>
    <col min="11015" max="11015" width="5" style="131" customWidth="1"/>
    <col min="11016" max="11016" width="11.125" style="131" customWidth="1"/>
    <col min="11017" max="11017" width="16.125" style="131" customWidth="1"/>
    <col min="11018" max="11018" width="4.75" style="131" customWidth="1"/>
    <col min="11019" max="11019" width="3.625" style="131" customWidth="1"/>
    <col min="11020" max="11020" width="5.125" style="131" customWidth="1"/>
    <col min="11021" max="11021" width="3.125" style="131" customWidth="1"/>
    <col min="11022" max="11022" width="4.625" style="131" customWidth="1"/>
    <col min="11023" max="11023" width="5" style="131" customWidth="1"/>
    <col min="11024" max="11025" width="9.75" style="131" customWidth="1"/>
    <col min="11026" max="11027" width="7.875" style="131" customWidth="1"/>
    <col min="11028" max="11258" width="9" style="131"/>
    <col min="11259" max="11259" width="3.125" style="131" customWidth="1"/>
    <col min="11260" max="11260" width="7.625" style="131" customWidth="1"/>
    <col min="11261" max="11261" width="4.125" style="131" customWidth="1"/>
    <col min="11262" max="11262" width="17" style="131" customWidth="1"/>
    <col min="11263" max="11263" width="3.625" style="131" customWidth="1"/>
    <col min="11264" max="11264" width="9.125" style="131" customWidth="1"/>
    <col min="11265" max="11265" width="3.625" style="131" customWidth="1"/>
    <col min="11266" max="11266" width="4.625" style="131" customWidth="1"/>
    <col min="11267" max="11267" width="9.625" style="131" customWidth="1"/>
    <col min="11268" max="11268" width="10.125" style="131" customWidth="1"/>
    <col min="11269" max="11269" width="10.25" style="131" customWidth="1"/>
    <col min="11270" max="11270" width="4.625" style="131" customWidth="1"/>
    <col min="11271" max="11271" width="5" style="131" customWidth="1"/>
    <col min="11272" max="11272" width="11.125" style="131" customWidth="1"/>
    <col min="11273" max="11273" width="16.125" style="131" customWidth="1"/>
    <col min="11274" max="11274" width="4.75" style="131" customWidth="1"/>
    <col min="11275" max="11275" width="3.625" style="131" customWidth="1"/>
    <col min="11276" max="11276" width="5.125" style="131" customWidth="1"/>
    <col min="11277" max="11277" width="3.125" style="131" customWidth="1"/>
    <col min="11278" max="11278" width="4.625" style="131" customWidth="1"/>
    <col min="11279" max="11279" width="5" style="131" customWidth="1"/>
    <col min="11280" max="11281" width="9.75" style="131" customWidth="1"/>
    <col min="11282" max="11283" width="7.875" style="131" customWidth="1"/>
    <col min="11284" max="11514" width="9" style="131"/>
    <col min="11515" max="11515" width="3.125" style="131" customWidth="1"/>
    <col min="11516" max="11516" width="7.625" style="131" customWidth="1"/>
    <col min="11517" max="11517" width="4.125" style="131" customWidth="1"/>
    <col min="11518" max="11518" width="17" style="131" customWidth="1"/>
    <col min="11519" max="11519" width="3.625" style="131" customWidth="1"/>
    <col min="11520" max="11520" width="9.125" style="131" customWidth="1"/>
    <col min="11521" max="11521" width="3.625" style="131" customWidth="1"/>
    <col min="11522" max="11522" width="4.625" style="131" customWidth="1"/>
    <col min="11523" max="11523" width="9.625" style="131" customWidth="1"/>
    <col min="11524" max="11524" width="10.125" style="131" customWidth="1"/>
    <col min="11525" max="11525" width="10.25" style="131" customWidth="1"/>
    <col min="11526" max="11526" width="4.625" style="131" customWidth="1"/>
    <col min="11527" max="11527" width="5" style="131" customWidth="1"/>
    <col min="11528" max="11528" width="11.125" style="131" customWidth="1"/>
    <col min="11529" max="11529" width="16.125" style="131" customWidth="1"/>
    <col min="11530" max="11530" width="4.75" style="131" customWidth="1"/>
    <col min="11531" max="11531" width="3.625" style="131" customWidth="1"/>
    <col min="11532" max="11532" width="5.125" style="131" customWidth="1"/>
    <col min="11533" max="11533" width="3.125" style="131" customWidth="1"/>
    <col min="11534" max="11534" width="4.625" style="131" customWidth="1"/>
    <col min="11535" max="11535" width="5" style="131" customWidth="1"/>
    <col min="11536" max="11537" width="9.75" style="131" customWidth="1"/>
    <col min="11538" max="11539" width="7.875" style="131" customWidth="1"/>
    <col min="11540" max="11770" width="9" style="131"/>
    <col min="11771" max="11771" width="3.125" style="131" customWidth="1"/>
    <col min="11772" max="11772" width="7.625" style="131" customWidth="1"/>
    <col min="11773" max="11773" width="4.125" style="131" customWidth="1"/>
    <col min="11774" max="11774" width="17" style="131" customWidth="1"/>
    <col min="11775" max="11775" width="3.625" style="131" customWidth="1"/>
    <col min="11776" max="11776" width="9.125" style="131" customWidth="1"/>
    <col min="11777" max="11777" width="3.625" style="131" customWidth="1"/>
    <col min="11778" max="11778" width="4.625" style="131" customWidth="1"/>
    <col min="11779" max="11779" width="9.625" style="131" customWidth="1"/>
    <col min="11780" max="11780" width="10.125" style="131" customWidth="1"/>
    <col min="11781" max="11781" width="10.25" style="131" customWidth="1"/>
    <col min="11782" max="11782" width="4.625" style="131" customWidth="1"/>
    <col min="11783" max="11783" width="5" style="131" customWidth="1"/>
    <col min="11784" max="11784" width="11.125" style="131" customWidth="1"/>
    <col min="11785" max="11785" width="16.125" style="131" customWidth="1"/>
    <col min="11786" max="11786" width="4.75" style="131" customWidth="1"/>
    <col min="11787" max="11787" width="3.625" style="131" customWidth="1"/>
    <col min="11788" max="11788" width="5.125" style="131" customWidth="1"/>
    <col min="11789" max="11789" width="3.125" style="131" customWidth="1"/>
    <col min="11790" max="11790" width="4.625" style="131" customWidth="1"/>
    <col min="11791" max="11791" width="5" style="131" customWidth="1"/>
    <col min="11792" max="11793" width="9.75" style="131" customWidth="1"/>
    <col min="11794" max="11795" width="7.875" style="131" customWidth="1"/>
    <col min="11796" max="12026" width="9" style="131"/>
    <col min="12027" max="12027" width="3.125" style="131" customWidth="1"/>
    <col min="12028" max="12028" width="7.625" style="131" customWidth="1"/>
    <col min="12029" max="12029" width="4.125" style="131" customWidth="1"/>
    <col min="12030" max="12030" width="17" style="131" customWidth="1"/>
    <col min="12031" max="12031" width="3.625" style="131" customWidth="1"/>
    <col min="12032" max="12032" width="9.125" style="131" customWidth="1"/>
    <col min="12033" max="12033" width="3.625" style="131" customWidth="1"/>
    <col min="12034" max="12034" width="4.625" style="131" customWidth="1"/>
    <col min="12035" max="12035" width="9.625" style="131" customWidth="1"/>
    <col min="12036" max="12036" width="10.125" style="131" customWidth="1"/>
    <col min="12037" max="12037" width="10.25" style="131" customWidth="1"/>
    <col min="12038" max="12038" width="4.625" style="131" customWidth="1"/>
    <col min="12039" max="12039" width="5" style="131" customWidth="1"/>
    <col min="12040" max="12040" width="11.125" style="131" customWidth="1"/>
    <col min="12041" max="12041" width="16.125" style="131" customWidth="1"/>
    <col min="12042" max="12042" width="4.75" style="131" customWidth="1"/>
    <col min="12043" max="12043" width="3.625" style="131" customWidth="1"/>
    <col min="12044" max="12044" width="5.125" style="131" customWidth="1"/>
    <col min="12045" max="12045" width="3.125" style="131" customWidth="1"/>
    <col min="12046" max="12046" width="4.625" style="131" customWidth="1"/>
    <col min="12047" max="12047" width="5" style="131" customWidth="1"/>
    <col min="12048" max="12049" width="9.75" style="131" customWidth="1"/>
    <col min="12050" max="12051" width="7.875" style="131" customWidth="1"/>
    <col min="12052" max="12282" width="9" style="131"/>
    <col min="12283" max="12283" width="3.125" style="131" customWidth="1"/>
    <col min="12284" max="12284" width="7.625" style="131" customWidth="1"/>
    <col min="12285" max="12285" width="4.125" style="131" customWidth="1"/>
    <col min="12286" max="12286" width="17" style="131" customWidth="1"/>
    <col min="12287" max="12287" width="3.625" style="131" customWidth="1"/>
    <col min="12288" max="12288" width="9.125" style="131" customWidth="1"/>
    <col min="12289" max="12289" width="3.625" style="131" customWidth="1"/>
    <col min="12290" max="12290" width="4.625" style="131" customWidth="1"/>
    <col min="12291" max="12291" width="9.625" style="131" customWidth="1"/>
    <col min="12292" max="12292" width="10.125" style="131" customWidth="1"/>
    <col min="12293" max="12293" width="10.25" style="131" customWidth="1"/>
    <col min="12294" max="12294" width="4.625" style="131" customWidth="1"/>
    <col min="12295" max="12295" width="5" style="131" customWidth="1"/>
    <col min="12296" max="12296" width="11.125" style="131" customWidth="1"/>
    <col min="12297" max="12297" width="16.125" style="131" customWidth="1"/>
    <col min="12298" max="12298" width="4.75" style="131" customWidth="1"/>
    <col min="12299" max="12299" width="3.625" style="131" customWidth="1"/>
    <col min="12300" max="12300" width="5.125" style="131" customWidth="1"/>
    <col min="12301" max="12301" width="3.125" style="131" customWidth="1"/>
    <col min="12302" max="12302" width="4.625" style="131" customWidth="1"/>
    <col min="12303" max="12303" width="5" style="131" customWidth="1"/>
    <col min="12304" max="12305" width="9.75" style="131" customWidth="1"/>
    <col min="12306" max="12307" width="7.875" style="131" customWidth="1"/>
    <col min="12308" max="12538" width="9" style="131"/>
    <col min="12539" max="12539" width="3.125" style="131" customWidth="1"/>
    <col min="12540" max="12540" width="7.625" style="131" customWidth="1"/>
    <col min="12541" max="12541" width="4.125" style="131" customWidth="1"/>
    <col min="12542" max="12542" width="17" style="131" customWidth="1"/>
    <col min="12543" max="12543" width="3.625" style="131" customWidth="1"/>
    <col min="12544" max="12544" width="9.125" style="131" customWidth="1"/>
    <col min="12545" max="12545" width="3.625" style="131" customWidth="1"/>
    <col min="12546" max="12546" width="4.625" style="131" customWidth="1"/>
    <col min="12547" max="12547" width="9.625" style="131" customWidth="1"/>
    <col min="12548" max="12548" width="10.125" style="131" customWidth="1"/>
    <col min="12549" max="12549" width="10.25" style="131" customWidth="1"/>
    <col min="12550" max="12550" width="4.625" style="131" customWidth="1"/>
    <col min="12551" max="12551" width="5" style="131" customWidth="1"/>
    <col min="12552" max="12552" width="11.125" style="131" customWidth="1"/>
    <col min="12553" max="12553" width="16.125" style="131" customWidth="1"/>
    <col min="12554" max="12554" width="4.75" style="131" customWidth="1"/>
    <col min="12555" max="12555" width="3.625" style="131" customWidth="1"/>
    <col min="12556" max="12556" width="5.125" style="131" customWidth="1"/>
    <col min="12557" max="12557" width="3.125" style="131" customWidth="1"/>
    <col min="12558" max="12558" width="4.625" style="131" customWidth="1"/>
    <col min="12559" max="12559" width="5" style="131" customWidth="1"/>
    <col min="12560" max="12561" width="9.75" style="131" customWidth="1"/>
    <col min="12562" max="12563" width="7.875" style="131" customWidth="1"/>
    <col min="12564" max="12794" width="9" style="131"/>
    <col min="12795" max="12795" width="3.125" style="131" customWidth="1"/>
    <col min="12796" max="12796" width="7.625" style="131" customWidth="1"/>
    <col min="12797" max="12797" width="4.125" style="131" customWidth="1"/>
    <col min="12798" max="12798" width="17" style="131" customWidth="1"/>
    <col min="12799" max="12799" width="3.625" style="131" customWidth="1"/>
    <col min="12800" max="12800" width="9.125" style="131" customWidth="1"/>
    <col min="12801" max="12801" width="3.625" style="131" customWidth="1"/>
    <col min="12802" max="12802" width="4.625" style="131" customWidth="1"/>
    <col min="12803" max="12803" width="9.625" style="131" customWidth="1"/>
    <col min="12804" max="12804" width="10.125" style="131" customWidth="1"/>
    <col min="12805" max="12805" width="10.25" style="131" customWidth="1"/>
    <col min="12806" max="12806" width="4.625" style="131" customWidth="1"/>
    <col min="12807" max="12807" width="5" style="131" customWidth="1"/>
    <col min="12808" max="12808" width="11.125" style="131" customWidth="1"/>
    <col min="12809" max="12809" width="16.125" style="131" customWidth="1"/>
    <col min="12810" max="12810" width="4.75" style="131" customWidth="1"/>
    <col min="12811" max="12811" width="3.625" style="131" customWidth="1"/>
    <col min="12812" max="12812" width="5.125" style="131" customWidth="1"/>
    <col min="12813" max="12813" width="3.125" style="131" customWidth="1"/>
    <col min="12814" max="12814" width="4.625" style="131" customWidth="1"/>
    <col min="12815" max="12815" width="5" style="131" customWidth="1"/>
    <col min="12816" max="12817" width="9.75" style="131" customWidth="1"/>
    <col min="12818" max="12819" width="7.875" style="131" customWidth="1"/>
    <col min="12820" max="13050" width="9" style="131"/>
    <col min="13051" max="13051" width="3.125" style="131" customWidth="1"/>
    <col min="13052" max="13052" width="7.625" style="131" customWidth="1"/>
    <col min="13053" max="13053" width="4.125" style="131" customWidth="1"/>
    <col min="13054" max="13054" width="17" style="131" customWidth="1"/>
    <col min="13055" max="13055" width="3.625" style="131" customWidth="1"/>
    <col min="13056" max="13056" width="9.125" style="131" customWidth="1"/>
    <col min="13057" max="13057" width="3.625" style="131" customWidth="1"/>
    <col min="13058" max="13058" width="4.625" style="131" customWidth="1"/>
    <col min="13059" max="13059" width="9.625" style="131" customWidth="1"/>
    <col min="13060" max="13060" width="10.125" style="131" customWidth="1"/>
    <col min="13061" max="13061" width="10.25" style="131" customWidth="1"/>
    <col min="13062" max="13062" width="4.625" style="131" customWidth="1"/>
    <col min="13063" max="13063" width="5" style="131" customWidth="1"/>
    <col min="13064" max="13064" width="11.125" style="131" customWidth="1"/>
    <col min="13065" max="13065" width="16.125" style="131" customWidth="1"/>
    <col min="13066" max="13066" width="4.75" style="131" customWidth="1"/>
    <col min="13067" max="13067" width="3.625" style="131" customWidth="1"/>
    <col min="13068" max="13068" width="5.125" style="131" customWidth="1"/>
    <col min="13069" max="13069" width="3.125" style="131" customWidth="1"/>
    <col min="13070" max="13070" width="4.625" style="131" customWidth="1"/>
    <col min="13071" max="13071" width="5" style="131" customWidth="1"/>
    <col min="13072" max="13073" width="9.75" style="131" customWidth="1"/>
    <col min="13074" max="13075" width="7.875" style="131" customWidth="1"/>
    <col min="13076" max="13306" width="9" style="131"/>
    <col min="13307" max="13307" width="3.125" style="131" customWidth="1"/>
    <col min="13308" max="13308" width="7.625" style="131" customWidth="1"/>
    <col min="13309" max="13309" width="4.125" style="131" customWidth="1"/>
    <col min="13310" max="13310" width="17" style="131" customWidth="1"/>
    <col min="13311" max="13311" width="3.625" style="131" customWidth="1"/>
    <col min="13312" max="13312" width="9.125" style="131" customWidth="1"/>
    <col min="13313" max="13313" width="3.625" style="131" customWidth="1"/>
    <col min="13314" max="13314" width="4.625" style="131" customWidth="1"/>
    <col min="13315" max="13315" width="9.625" style="131" customWidth="1"/>
    <col min="13316" max="13316" width="10.125" style="131" customWidth="1"/>
    <col min="13317" max="13317" width="10.25" style="131" customWidth="1"/>
    <col min="13318" max="13318" width="4.625" style="131" customWidth="1"/>
    <col min="13319" max="13319" width="5" style="131" customWidth="1"/>
    <col min="13320" max="13320" width="11.125" style="131" customWidth="1"/>
    <col min="13321" max="13321" width="16.125" style="131" customWidth="1"/>
    <col min="13322" max="13322" width="4.75" style="131" customWidth="1"/>
    <col min="13323" max="13323" width="3.625" style="131" customWidth="1"/>
    <col min="13324" max="13324" width="5.125" style="131" customWidth="1"/>
    <col min="13325" max="13325" width="3.125" style="131" customWidth="1"/>
    <col min="13326" max="13326" width="4.625" style="131" customWidth="1"/>
    <col min="13327" max="13327" width="5" style="131" customWidth="1"/>
    <col min="13328" max="13329" width="9.75" style="131" customWidth="1"/>
    <col min="13330" max="13331" width="7.875" style="131" customWidth="1"/>
    <col min="13332" max="13562" width="9" style="131"/>
    <col min="13563" max="13563" width="3.125" style="131" customWidth="1"/>
    <col min="13564" max="13564" width="7.625" style="131" customWidth="1"/>
    <col min="13565" max="13565" width="4.125" style="131" customWidth="1"/>
    <col min="13566" max="13566" width="17" style="131" customWidth="1"/>
    <col min="13567" max="13567" width="3.625" style="131" customWidth="1"/>
    <col min="13568" max="13568" width="9.125" style="131" customWidth="1"/>
    <col min="13569" max="13569" width="3.625" style="131" customWidth="1"/>
    <col min="13570" max="13570" width="4.625" style="131" customWidth="1"/>
    <col min="13571" max="13571" width="9.625" style="131" customWidth="1"/>
    <col min="13572" max="13572" width="10.125" style="131" customWidth="1"/>
    <col min="13573" max="13573" width="10.25" style="131" customWidth="1"/>
    <col min="13574" max="13574" width="4.625" style="131" customWidth="1"/>
    <col min="13575" max="13575" width="5" style="131" customWidth="1"/>
    <col min="13576" max="13576" width="11.125" style="131" customWidth="1"/>
    <col min="13577" max="13577" width="16.125" style="131" customWidth="1"/>
    <col min="13578" max="13578" width="4.75" style="131" customWidth="1"/>
    <col min="13579" max="13579" width="3.625" style="131" customWidth="1"/>
    <col min="13580" max="13580" width="5.125" style="131" customWidth="1"/>
    <col min="13581" max="13581" width="3.125" style="131" customWidth="1"/>
    <col min="13582" max="13582" width="4.625" style="131" customWidth="1"/>
    <col min="13583" max="13583" width="5" style="131" customWidth="1"/>
    <col min="13584" max="13585" width="9.75" style="131" customWidth="1"/>
    <col min="13586" max="13587" width="7.875" style="131" customWidth="1"/>
    <col min="13588" max="13818" width="9" style="131"/>
    <col min="13819" max="13819" width="3.125" style="131" customWidth="1"/>
    <col min="13820" max="13820" width="7.625" style="131" customWidth="1"/>
    <col min="13821" max="13821" width="4.125" style="131" customWidth="1"/>
    <col min="13822" max="13822" width="17" style="131" customWidth="1"/>
    <col min="13823" max="13823" width="3.625" style="131" customWidth="1"/>
    <col min="13824" max="13824" width="9.125" style="131" customWidth="1"/>
    <col min="13825" max="13825" width="3.625" style="131" customWidth="1"/>
    <col min="13826" max="13826" width="4.625" style="131" customWidth="1"/>
    <col min="13827" max="13827" width="9.625" style="131" customWidth="1"/>
    <col min="13828" max="13828" width="10.125" style="131" customWidth="1"/>
    <col min="13829" max="13829" width="10.25" style="131" customWidth="1"/>
    <col min="13830" max="13830" width="4.625" style="131" customWidth="1"/>
    <col min="13831" max="13831" width="5" style="131" customWidth="1"/>
    <col min="13832" max="13832" width="11.125" style="131" customWidth="1"/>
    <col min="13833" max="13833" width="16.125" style="131" customWidth="1"/>
    <col min="13834" max="13834" width="4.75" style="131" customWidth="1"/>
    <col min="13835" max="13835" width="3.625" style="131" customWidth="1"/>
    <col min="13836" max="13836" width="5.125" style="131" customWidth="1"/>
    <col min="13837" max="13837" width="3.125" style="131" customWidth="1"/>
    <col min="13838" max="13838" width="4.625" style="131" customWidth="1"/>
    <col min="13839" max="13839" width="5" style="131" customWidth="1"/>
    <col min="13840" max="13841" width="9.75" style="131" customWidth="1"/>
    <col min="13842" max="13843" width="7.875" style="131" customWidth="1"/>
    <col min="13844" max="14074" width="9" style="131"/>
    <col min="14075" max="14075" width="3.125" style="131" customWidth="1"/>
    <col min="14076" max="14076" width="7.625" style="131" customWidth="1"/>
    <col min="14077" max="14077" width="4.125" style="131" customWidth="1"/>
    <col min="14078" max="14078" width="17" style="131" customWidth="1"/>
    <col min="14079" max="14079" width="3.625" style="131" customWidth="1"/>
    <col min="14080" max="14080" width="9.125" style="131" customWidth="1"/>
    <col min="14081" max="14081" width="3.625" style="131" customWidth="1"/>
    <col min="14082" max="14082" width="4.625" style="131" customWidth="1"/>
    <col min="14083" max="14083" width="9.625" style="131" customWidth="1"/>
    <col min="14084" max="14084" width="10.125" style="131" customWidth="1"/>
    <col min="14085" max="14085" width="10.25" style="131" customWidth="1"/>
    <col min="14086" max="14086" width="4.625" style="131" customWidth="1"/>
    <col min="14087" max="14087" width="5" style="131" customWidth="1"/>
    <col min="14088" max="14088" width="11.125" style="131" customWidth="1"/>
    <col min="14089" max="14089" width="16.125" style="131" customWidth="1"/>
    <col min="14090" max="14090" width="4.75" style="131" customWidth="1"/>
    <col min="14091" max="14091" width="3.625" style="131" customWidth="1"/>
    <col min="14092" max="14092" width="5.125" style="131" customWidth="1"/>
    <col min="14093" max="14093" width="3.125" style="131" customWidth="1"/>
    <col min="14094" max="14094" width="4.625" style="131" customWidth="1"/>
    <col min="14095" max="14095" width="5" style="131" customWidth="1"/>
    <col min="14096" max="14097" width="9.75" style="131" customWidth="1"/>
    <col min="14098" max="14099" width="7.875" style="131" customWidth="1"/>
    <col min="14100" max="14330" width="9" style="131"/>
    <col min="14331" max="14331" width="3.125" style="131" customWidth="1"/>
    <col min="14332" max="14332" width="7.625" style="131" customWidth="1"/>
    <col min="14333" max="14333" width="4.125" style="131" customWidth="1"/>
    <col min="14334" max="14334" width="17" style="131" customWidth="1"/>
    <col min="14335" max="14335" width="3.625" style="131" customWidth="1"/>
    <col min="14336" max="14336" width="9.125" style="131" customWidth="1"/>
    <col min="14337" max="14337" width="3.625" style="131" customWidth="1"/>
    <col min="14338" max="14338" width="4.625" style="131" customWidth="1"/>
    <col min="14339" max="14339" width="9.625" style="131" customWidth="1"/>
    <col min="14340" max="14340" width="10.125" style="131" customWidth="1"/>
    <col min="14341" max="14341" width="10.25" style="131" customWidth="1"/>
    <col min="14342" max="14342" width="4.625" style="131" customWidth="1"/>
    <col min="14343" max="14343" width="5" style="131" customWidth="1"/>
    <col min="14344" max="14344" width="11.125" style="131" customWidth="1"/>
    <col min="14345" max="14345" width="16.125" style="131" customWidth="1"/>
    <col min="14346" max="14346" width="4.75" style="131" customWidth="1"/>
    <col min="14347" max="14347" width="3.625" style="131" customWidth="1"/>
    <col min="14348" max="14348" width="5.125" style="131" customWidth="1"/>
    <col min="14349" max="14349" width="3.125" style="131" customWidth="1"/>
    <col min="14350" max="14350" width="4.625" style="131" customWidth="1"/>
    <col min="14351" max="14351" width="5" style="131" customWidth="1"/>
    <col min="14352" max="14353" width="9.75" style="131" customWidth="1"/>
    <col min="14354" max="14355" width="7.875" style="131" customWidth="1"/>
    <col min="14356" max="14586" width="9" style="131"/>
    <col min="14587" max="14587" width="3.125" style="131" customWidth="1"/>
    <col min="14588" max="14588" width="7.625" style="131" customWidth="1"/>
    <col min="14589" max="14589" width="4.125" style="131" customWidth="1"/>
    <col min="14590" max="14590" width="17" style="131" customWidth="1"/>
    <col min="14591" max="14591" width="3.625" style="131" customWidth="1"/>
    <col min="14592" max="14592" width="9.125" style="131" customWidth="1"/>
    <col min="14593" max="14593" width="3.625" style="131" customWidth="1"/>
    <col min="14594" max="14594" width="4.625" style="131" customWidth="1"/>
    <col min="14595" max="14595" width="9.625" style="131" customWidth="1"/>
    <col min="14596" max="14596" width="10.125" style="131" customWidth="1"/>
    <col min="14597" max="14597" width="10.25" style="131" customWidth="1"/>
    <col min="14598" max="14598" width="4.625" style="131" customWidth="1"/>
    <col min="14599" max="14599" width="5" style="131" customWidth="1"/>
    <col min="14600" max="14600" width="11.125" style="131" customWidth="1"/>
    <col min="14601" max="14601" width="16.125" style="131" customWidth="1"/>
    <col min="14602" max="14602" width="4.75" style="131" customWidth="1"/>
    <col min="14603" max="14603" width="3.625" style="131" customWidth="1"/>
    <col min="14604" max="14604" width="5.125" style="131" customWidth="1"/>
    <col min="14605" max="14605" width="3.125" style="131" customWidth="1"/>
    <col min="14606" max="14606" width="4.625" style="131" customWidth="1"/>
    <col min="14607" max="14607" width="5" style="131" customWidth="1"/>
    <col min="14608" max="14609" width="9.75" style="131" customWidth="1"/>
    <col min="14610" max="14611" width="7.875" style="131" customWidth="1"/>
    <col min="14612" max="14842" width="9" style="131"/>
    <col min="14843" max="14843" width="3.125" style="131" customWidth="1"/>
    <col min="14844" max="14844" width="7.625" style="131" customWidth="1"/>
    <col min="14845" max="14845" width="4.125" style="131" customWidth="1"/>
    <col min="14846" max="14846" width="17" style="131" customWidth="1"/>
    <col min="14847" max="14847" width="3.625" style="131" customWidth="1"/>
    <col min="14848" max="14848" width="9.125" style="131" customWidth="1"/>
    <col min="14849" max="14849" width="3.625" style="131" customWidth="1"/>
    <col min="14850" max="14850" width="4.625" style="131" customWidth="1"/>
    <col min="14851" max="14851" width="9.625" style="131" customWidth="1"/>
    <col min="14852" max="14852" width="10.125" style="131" customWidth="1"/>
    <col min="14853" max="14853" width="10.25" style="131" customWidth="1"/>
    <col min="14854" max="14854" width="4.625" style="131" customWidth="1"/>
    <col min="14855" max="14855" width="5" style="131" customWidth="1"/>
    <col min="14856" max="14856" width="11.125" style="131" customWidth="1"/>
    <col min="14857" max="14857" width="16.125" style="131" customWidth="1"/>
    <col min="14858" max="14858" width="4.75" style="131" customWidth="1"/>
    <col min="14859" max="14859" width="3.625" style="131" customWidth="1"/>
    <col min="14860" max="14860" width="5.125" style="131" customWidth="1"/>
    <col min="14861" max="14861" width="3.125" style="131" customWidth="1"/>
    <col min="14862" max="14862" width="4.625" style="131" customWidth="1"/>
    <col min="14863" max="14863" width="5" style="131" customWidth="1"/>
    <col min="14864" max="14865" width="9.75" style="131" customWidth="1"/>
    <col min="14866" max="14867" width="7.875" style="131" customWidth="1"/>
    <col min="14868" max="15098" width="9" style="131"/>
    <col min="15099" max="15099" width="3.125" style="131" customWidth="1"/>
    <col min="15100" max="15100" width="7.625" style="131" customWidth="1"/>
    <col min="15101" max="15101" width="4.125" style="131" customWidth="1"/>
    <col min="15102" max="15102" width="17" style="131" customWidth="1"/>
    <col min="15103" max="15103" width="3.625" style="131" customWidth="1"/>
    <col min="15104" max="15104" width="9.125" style="131" customWidth="1"/>
    <col min="15105" max="15105" width="3.625" style="131" customWidth="1"/>
    <col min="15106" max="15106" width="4.625" style="131" customWidth="1"/>
    <col min="15107" max="15107" width="9.625" style="131" customWidth="1"/>
    <col min="15108" max="15108" width="10.125" style="131" customWidth="1"/>
    <col min="15109" max="15109" width="10.25" style="131" customWidth="1"/>
    <col min="15110" max="15110" width="4.625" style="131" customWidth="1"/>
    <col min="15111" max="15111" width="5" style="131" customWidth="1"/>
    <col min="15112" max="15112" width="11.125" style="131" customWidth="1"/>
    <col min="15113" max="15113" width="16.125" style="131" customWidth="1"/>
    <col min="15114" max="15114" width="4.75" style="131" customWidth="1"/>
    <col min="15115" max="15115" width="3.625" style="131" customWidth="1"/>
    <col min="15116" max="15116" width="5.125" style="131" customWidth="1"/>
    <col min="15117" max="15117" width="3.125" style="131" customWidth="1"/>
    <col min="15118" max="15118" width="4.625" style="131" customWidth="1"/>
    <col min="15119" max="15119" width="5" style="131" customWidth="1"/>
    <col min="15120" max="15121" width="9.75" style="131" customWidth="1"/>
    <col min="15122" max="15123" width="7.875" style="131" customWidth="1"/>
    <col min="15124" max="15354" width="9" style="131"/>
    <col min="15355" max="15355" width="3.125" style="131" customWidth="1"/>
    <col min="15356" max="15356" width="7.625" style="131" customWidth="1"/>
    <col min="15357" max="15357" width="4.125" style="131" customWidth="1"/>
    <col min="15358" max="15358" width="17" style="131" customWidth="1"/>
    <col min="15359" max="15359" width="3.625" style="131" customWidth="1"/>
    <col min="15360" max="15360" width="9.125" style="131" customWidth="1"/>
    <col min="15361" max="15361" width="3.625" style="131" customWidth="1"/>
    <col min="15362" max="15362" width="4.625" style="131" customWidth="1"/>
    <col min="15363" max="15363" width="9.625" style="131" customWidth="1"/>
    <col min="15364" max="15364" width="10.125" style="131" customWidth="1"/>
    <col min="15365" max="15365" width="10.25" style="131" customWidth="1"/>
    <col min="15366" max="15366" width="4.625" style="131" customWidth="1"/>
    <col min="15367" max="15367" width="5" style="131" customWidth="1"/>
    <col min="15368" max="15368" width="11.125" style="131" customWidth="1"/>
    <col min="15369" max="15369" width="16.125" style="131" customWidth="1"/>
    <col min="15370" max="15370" width="4.75" style="131" customWidth="1"/>
    <col min="15371" max="15371" width="3.625" style="131" customWidth="1"/>
    <col min="15372" max="15372" width="5.125" style="131" customWidth="1"/>
    <col min="15373" max="15373" width="3.125" style="131" customWidth="1"/>
    <col min="15374" max="15374" width="4.625" style="131" customWidth="1"/>
    <col min="15375" max="15375" width="5" style="131" customWidth="1"/>
    <col min="15376" max="15377" width="9.75" style="131" customWidth="1"/>
    <col min="15378" max="15379" width="7.875" style="131" customWidth="1"/>
    <col min="15380" max="15610" width="9" style="131"/>
    <col min="15611" max="15611" width="3.125" style="131" customWidth="1"/>
    <col min="15612" max="15612" width="7.625" style="131" customWidth="1"/>
    <col min="15613" max="15613" width="4.125" style="131" customWidth="1"/>
    <col min="15614" max="15614" width="17" style="131" customWidth="1"/>
    <col min="15615" max="15615" width="3.625" style="131" customWidth="1"/>
    <col min="15616" max="15616" width="9.125" style="131" customWidth="1"/>
    <col min="15617" max="15617" width="3.625" style="131" customWidth="1"/>
    <col min="15618" max="15618" width="4.625" style="131" customWidth="1"/>
    <col min="15619" max="15619" width="9.625" style="131" customWidth="1"/>
    <col min="15620" max="15620" width="10.125" style="131" customWidth="1"/>
    <col min="15621" max="15621" width="10.25" style="131" customWidth="1"/>
    <col min="15622" max="15622" width="4.625" style="131" customWidth="1"/>
    <col min="15623" max="15623" width="5" style="131" customWidth="1"/>
    <col min="15624" max="15624" width="11.125" style="131" customWidth="1"/>
    <col min="15625" max="15625" width="16.125" style="131" customWidth="1"/>
    <col min="15626" max="15626" width="4.75" style="131" customWidth="1"/>
    <col min="15627" max="15627" width="3.625" style="131" customWidth="1"/>
    <col min="15628" max="15628" width="5.125" style="131" customWidth="1"/>
    <col min="15629" max="15629" width="3.125" style="131" customWidth="1"/>
    <col min="15630" max="15630" width="4.625" style="131" customWidth="1"/>
    <col min="15631" max="15631" width="5" style="131" customWidth="1"/>
    <col min="15632" max="15633" width="9.75" style="131" customWidth="1"/>
    <col min="15634" max="15635" width="7.875" style="131" customWidth="1"/>
    <col min="15636" max="15866" width="9" style="131"/>
    <col min="15867" max="15867" width="3.125" style="131" customWidth="1"/>
    <col min="15868" max="15868" width="7.625" style="131" customWidth="1"/>
    <col min="15869" max="15869" width="4.125" style="131" customWidth="1"/>
    <col min="15870" max="15870" width="17" style="131" customWidth="1"/>
    <col min="15871" max="15871" width="3.625" style="131" customWidth="1"/>
    <col min="15872" max="15872" width="9.125" style="131" customWidth="1"/>
    <col min="15873" max="15873" width="3.625" style="131" customWidth="1"/>
    <col min="15874" max="15874" width="4.625" style="131" customWidth="1"/>
    <col min="15875" max="15875" width="9.625" style="131" customWidth="1"/>
    <col min="15876" max="15876" width="10.125" style="131" customWidth="1"/>
    <col min="15877" max="15877" width="10.25" style="131" customWidth="1"/>
    <col min="15878" max="15878" width="4.625" style="131" customWidth="1"/>
    <col min="15879" max="15879" width="5" style="131" customWidth="1"/>
    <col min="15880" max="15880" width="11.125" style="131" customWidth="1"/>
    <col min="15881" max="15881" width="16.125" style="131" customWidth="1"/>
    <col min="15882" max="15882" width="4.75" style="131" customWidth="1"/>
    <col min="15883" max="15883" width="3.625" style="131" customWidth="1"/>
    <col min="15884" max="15884" width="5.125" style="131" customWidth="1"/>
    <col min="15885" max="15885" width="3.125" style="131" customWidth="1"/>
    <col min="15886" max="15886" width="4.625" style="131" customWidth="1"/>
    <col min="15887" max="15887" width="5" style="131" customWidth="1"/>
    <col min="15888" max="15889" width="9.75" style="131" customWidth="1"/>
    <col min="15890" max="15891" width="7.875" style="131" customWidth="1"/>
    <col min="15892" max="16122" width="9" style="131"/>
    <col min="16123" max="16123" width="3.125" style="131" customWidth="1"/>
    <col min="16124" max="16124" width="7.625" style="131" customWidth="1"/>
    <col min="16125" max="16125" width="4.125" style="131" customWidth="1"/>
    <col min="16126" max="16126" width="17" style="131" customWidth="1"/>
    <col min="16127" max="16127" width="3.625" style="131" customWidth="1"/>
    <col min="16128" max="16128" width="9.125" style="131" customWidth="1"/>
    <col min="16129" max="16129" width="3.625" style="131" customWidth="1"/>
    <col min="16130" max="16130" width="4.625" style="131" customWidth="1"/>
    <col min="16131" max="16131" width="9.625" style="131" customWidth="1"/>
    <col min="16132" max="16132" width="10.125" style="131" customWidth="1"/>
    <col min="16133" max="16133" width="10.25" style="131" customWidth="1"/>
    <col min="16134" max="16134" width="4.625" style="131" customWidth="1"/>
    <col min="16135" max="16135" width="5" style="131" customWidth="1"/>
    <col min="16136" max="16136" width="11.125" style="131" customWidth="1"/>
    <col min="16137" max="16137" width="16.125" style="131" customWidth="1"/>
    <col min="16138" max="16138" width="4.75" style="131" customWidth="1"/>
    <col min="16139" max="16139" width="3.625" style="131" customWidth="1"/>
    <col min="16140" max="16140" width="5.125" style="131" customWidth="1"/>
    <col min="16141" max="16141" width="3.125" style="131" customWidth="1"/>
    <col min="16142" max="16142" width="4.625" style="131" customWidth="1"/>
    <col min="16143" max="16143" width="5" style="131" customWidth="1"/>
    <col min="16144" max="16145" width="9.75" style="131" customWidth="1"/>
    <col min="16146" max="16147" width="7.875" style="131" customWidth="1"/>
    <col min="16148" max="16384" width="9" style="131"/>
  </cols>
  <sheetData>
    <row r="1" s="129" customFormat="1" ht="30.75" customHeight="1" spans="1:31">
      <c r="A1" s="132"/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99"/>
      <c r="V1" s="199"/>
      <c r="W1" s="199"/>
      <c r="X1" s="199"/>
      <c r="Y1" s="220" t="s">
        <v>816</v>
      </c>
      <c r="Z1" s="220"/>
      <c r="AA1" s="220"/>
      <c r="AB1" s="220"/>
      <c r="AC1" s="221"/>
      <c r="AD1" s="199"/>
      <c r="AE1" s="200"/>
    </row>
    <row r="2" s="129" customFormat="1" ht="34.5" customHeight="1" spans="1:30">
      <c r="A2" s="135" t="s">
        <v>1</v>
      </c>
      <c r="B2" s="136"/>
      <c r="C2" s="133"/>
      <c r="D2" s="137"/>
      <c r="E2" s="137"/>
      <c r="F2" s="137"/>
      <c r="G2" s="138" t="s">
        <v>2</v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200"/>
      <c r="V2" s="200"/>
      <c r="W2" s="200"/>
      <c r="X2" s="200"/>
      <c r="Y2" s="220"/>
      <c r="Z2" s="220"/>
      <c r="AA2" s="220"/>
      <c r="AB2" s="220"/>
      <c r="AC2" s="221"/>
      <c r="AD2" s="200"/>
    </row>
    <row r="3" s="129" customFormat="1" ht="28.5" customHeight="1" spans="1:31">
      <c r="A3" s="139" t="s">
        <v>3</v>
      </c>
      <c r="B3" s="140"/>
      <c r="C3" s="141" t="s">
        <v>4</v>
      </c>
      <c r="D3" s="142"/>
      <c r="E3" s="143"/>
      <c r="F3" s="144"/>
      <c r="G3" s="145" t="s">
        <v>817</v>
      </c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201"/>
      <c r="W3" s="202" t="s">
        <v>6</v>
      </c>
      <c r="X3" s="203"/>
      <c r="Y3" s="222" t="s">
        <v>7</v>
      </c>
      <c r="Z3" s="222" t="s">
        <v>8</v>
      </c>
      <c r="AA3" s="222" t="s">
        <v>9</v>
      </c>
      <c r="AB3" s="223" t="s">
        <v>10</v>
      </c>
      <c r="AC3" s="224" t="s">
        <v>11</v>
      </c>
      <c r="AD3" s="225"/>
      <c r="AE3" s="200"/>
    </row>
    <row r="4" s="129" customFormat="1" ht="36" customHeight="1" spans="1:31">
      <c r="A4" s="146"/>
      <c r="B4" s="147"/>
      <c r="C4" s="148"/>
      <c r="D4" s="149"/>
      <c r="E4" s="150"/>
      <c r="F4" s="151"/>
      <c r="G4" s="152" t="s">
        <v>12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204"/>
      <c r="V4" s="205"/>
      <c r="W4" s="206"/>
      <c r="X4" s="207"/>
      <c r="Y4" s="226"/>
      <c r="Z4" s="226"/>
      <c r="AA4" s="227"/>
      <c r="AB4" s="228" t="s">
        <v>13</v>
      </c>
      <c r="AC4" s="229"/>
      <c r="AD4" s="225"/>
      <c r="AE4" s="200"/>
    </row>
    <row r="5" ht="36.75" customHeight="1" spans="1:29">
      <c r="A5" s="154" t="s">
        <v>14</v>
      </c>
      <c r="B5" s="155"/>
      <c r="C5" s="155"/>
      <c r="D5" s="155"/>
      <c r="E5" s="156" t="s">
        <v>15</v>
      </c>
      <c r="F5" s="157" t="s">
        <v>16</v>
      </c>
      <c r="G5" s="158"/>
      <c r="H5" s="158"/>
      <c r="I5" s="185"/>
      <c r="J5" s="186" t="s">
        <v>17</v>
      </c>
      <c r="K5" s="186"/>
      <c r="L5" s="186"/>
      <c r="M5" s="186"/>
      <c r="N5" s="186"/>
      <c r="O5" s="157" t="s">
        <v>18</v>
      </c>
      <c r="P5" s="158"/>
      <c r="Q5" s="158"/>
      <c r="R5" s="158"/>
      <c r="S5" s="158"/>
      <c r="T5" s="158"/>
      <c r="U5" s="158"/>
      <c r="V5" s="185"/>
      <c r="W5" s="186" t="s">
        <v>19</v>
      </c>
      <c r="X5" s="186"/>
      <c r="Y5" s="230" t="s">
        <v>20</v>
      </c>
      <c r="Z5" s="231"/>
      <c r="AA5" s="232"/>
      <c r="AB5" s="230" t="s">
        <v>21</v>
      </c>
      <c r="AC5" s="233"/>
    </row>
    <row r="6" ht="50.1" customHeight="1" spans="1:29">
      <c r="A6" s="159"/>
      <c r="B6" s="160"/>
      <c r="C6" s="160"/>
      <c r="D6" s="161"/>
      <c r="E6" s="162">
        <v>1</v>
      </c>
      <c r="F6" s="163" t="s">
        <v>1139</v>
      </c>
      <c r="G6" s="164"/>
      <c r="H6" s="164"/>
      <c r="I6" s="187"/>
      <c r="J6" s="188" t="s">
        <v>1140</v>
      </c>
      <c r="K6" s="188"/>
      <c r="L6" s="188"/>
      <c r="M6" s="188"/>
      <c r="N6" s="188"/>
      <c r="O6" s="189" t="s">
        <v>1141</v>
      </c>
      <c r="P6" s="190"/>
      <c r="Q6" s="190"/>
      <c r="R6" s="190"/>
      <c r="S6" s="190"/>
      <c r="T6" s="190"/>
      <c r="U6" s="190"/>
      <c r="V6" s="208"/>
      <c r="W6" s="209">
        <v>1</v>
      </c>
      <c r="X6" s="210"/>
      <c r="Y6" s="234" t="s">
        <v>1142</v>
      </c>
      <c r="Z6" s="235"/>
      <c r="AA6" s="236"/>
      <c r="AB6" s="177" t="s">
        <v>25</v>
      </c>
      <c r="AC6" s="237"/>
    </row>
    <row r="7" ht="50.1" customHeight="1" spans="1:29">
      <c r="A7" s="165"/>
      <c r="B7" s="331"/>
      <c r="C7" s="331"/>
      <c r="D7" s="167"/>
      <c r="E7" s="162">
        <v>2</v>
      </c>
      <c r="F7" s="163" t="s">
        <v>1143</v>
      </c>
      <c r="G7" s="164"/>
      <c r="H7" s="164"/>
      <c r="I7" s="187"/>
      <c r="J7" s="188" t="s">
        <v>1140</v>
      </c>
      <c r="K7" s="188"/>
      <c r="L7" s="188"/>
      <c r="M7" s="188"/>
      <c r="N7" s="188"/>
      <c r="O7" s="189" t="s">
        <v>1141</v>
      </c>
      <c r="P7" s="190"/>
      <c r="Q7" s="190"/>
      <c r="R7" s="190"/>
      <c r="S7" s="190"/>
      <c r="T7" s="190"/>
      <c r="U7" s="190"/>
      <c r="V7" s="208"/>
      <c r="W7" s="209">
        <v>1</v>
      </c>
      <c r="X7" s="210"/>
      <c r="Y7" s="234" t="s">
        <v>1142</v>
      </c>
      <c r="Z7" s="235"/>
      <c r="AA7" s="236"/>
      <c r="AB7" s="177" t="s">
        <v>25</v>
      </c>
      <c r="AC7" s="237"/>
    </row>
    <row r="8" ht="50.1" customHeight="1" spans="1:29">
      <c r="A8" s="165"/>
      <c r="B8" s="331"/>
      <c r="C8" s="331"/>
      <c r="D8" s="167"/>
      <c r="E8" s="162">
        <v>3</v>
      </c>
      <c r="F8" s="163"/>
      <c r="G8" s="164"/>
      <c r="H8" s="164"/>
      <c r="I8" s="187"/>
      <c r="J8" s="188"/>
      <c r="K8" s="188"/>
      <c r="L8" s="188"/>
      <c r="M8" s="188"/>
      <c r="N8" s="188"/>
      <c r="O8" s="189"/>
      <c r="P8" s="190"/>
      <c r="Q8" s="190"/>
      <c r="R8" s="190"/>
      <c r="S8" s="190"/>
      <c r="T8" s="190"/>
      <c r="U8" s="190"/>
      <c r="V8" s="208"/>
      <c r="W8" s="209"/>
      <c r="X8" s="210"/>
      <c r="Y8" s="234"/>
      <c r="Z8" s="235"/>
      <c r="AA8" s="236"/>
      <c r="AB8" s="177" t="s">
        <v>25</v>
      </c>
      <c r="AC8" s="237"/>
    </row>
    <row r="9" ht="50.1" customHeight="1" spans="1:29">
      <c r="A9" s="165"/>
      <c r="B9" s="331"/>
      <c r="C9" s="331"/>
      <c r="D9" s="167"/>
      <c r="E9" s="162">
        <v>4</v>
      </c>
      <c r="F9" s="163"/>
      <c r="G9" s="164"/>
      <c r="H9" s="164"/>
      <c r="I9" s="187"/>
      <c r="J9" s="188"/>
      <c r="K9" s="188"/>
      <c r="L9" s="188"/>
      <c r="M9" s="188"/>
      <c r="N9" s="188"/>
      <c r="O9" s="189"/>
      <c r="P9" s="190"/>
      <c r="Q9" s="190"/>
      <c r="R9" s="190"/>
      <c r="S9" s="190"/>
      <c r="T9" s="190"/>
      <c r="U9" s="190"/>
      <c r="V9" s="208"/>
      <c r="W9" s="209"/>
      <c r="X9" s="210"/>
      <c r="Y9" s="234"/>
      <c r="Z9" s="235"/>
      <c r="AA9" s="236"/>
      <c r="AB9" s="177" t="s">
        <v>25</v>
      </c>
      <c r="AC9" s="237"/>
    </row>
    <row r="10" s="131" customFormat="1" ht="50.1" customHeight="1" spans="1:29">
      <c r="A10" s="165"/>
      <c r="B10" s="331"/>
      <c r="C10" s="331"/>
      <c r="D10" s="167"/>
      <c r="E10" s="162">
        <v>5</v>
      </c>
      <c r="F10" s="163"/>
      <c r="G10" s="164"/>
      <c r="H10" s="164"/>
      <c r="I10" s="187"/>
      <c r="J10" s="188"/>
      <c r="K10" s="188"/>
      <c r="L10" s="188"/>
      <c r="M10" s="188"/>
      <c r="N10" s="188"/>
      <c r="O10" s="189"/>
      <c r="P10" s="190"/>
      <c r="Q10" s="190"/>
      <c r="R10" s="190"/>
      <c r="S10" s="190"/>
      <c r="T10" s="190"/>
      <c r="U10" s="190"/>
      <c r="V10" s="208"/>
      <c r="W10" s="209"/>
      <c r="X10" s="210"/>
      <c r="Y10" s="234"/>
      <c r="Z10" s="235"/>
      <c r="AA10" s="236"/>
      <c r="AB10" s="177" t="s">
        <v>25</v>
      </c>
      <c r="AC10" s="237"/>
    </row>
    <row r="11" s="131" customFormat="1" ht="50.1" customHeight="1" spans="1:29">
      <c r="A11" s="165"/>
      <c r="B11" s="331"/>
      <c r="C11" s="331"/>
      <c r="D11" s="167"/>
      <c r="E11" s="162">
        <v>6</v>
      </c>
      <c r="F11" s="163"/>
      <c r="G11" s="164"/>
      <c r="H11" s="164"/>
      <c r="I11" s="187"/>
      <c r="J11" s="188"/>
      <c r="K11" s="188"/>
      <c r="L11" s="188"/>
      <c r="M11" s="188"/>
      <c r="N11" s="188"/>
      <c r="O11" s="189"/>
      <c r="P11" s="190"/>
      <c r="Q11" s="190"/>
      <c r="R11" s="190"/>
      <c r="S11" s="190"/>
      <c r="T11" s="190"/>
      <c r="U11" s="190"/>
      <c r="V11" s="208"/>
      <c r="W11" s="209"/>
      <c r="X11" s="210"/>
      <c r="Y11" s="234"/>
      <c r="Z11" s="235"/>
      <c r="AA11" s="236"/>
      <c r="AB11" s="177" t="s">
        <v>25</v>
      </c>
      <c r="AC11" s="237"/>
    </row>
    <row r="12" s="131" customFormat="1" ht="50.1" customHeight="1" spans="1:29">
      <c r="A12" s="165"/>
      <c r="B12" s="331"/>
      <c r="C12" s="331"/>
      <c r="D12" s="167"/>
      <c r="E12" s="162">
        <v>7</v>
      </c>
      <c r="F12" s="163"/>
      <c r="G12" s="164"/>
      <c r="H12" s="164"/>
      <c r="I12" s="187"/>
      <c r="J12" s="188"/>
      <c r="K12" s="188"/>
      <c r="L12" s="188"/>
      <c r="M12" s="188"/>
      <c r="N12" s="188"/>
      <c r="O12" s="189"/>
      <c r="P12" s="190"/>
      <c r="Q12" s="190"/>
      <c r="R12" s="190"/>
      <c r="S12" s="190"/>
      <c r="T12" s="190"/>
      <c r="U12" s="190"/>
      <c r="V12" s="208"/>
      <c r="W12" s="209"/>
      <c r="X12" s="210"/>
      <c r="Y12" s="234"/>
      <c r="Z12" s="235"/>
      <c r="AA12" s="236"/>
      <c r="AB12" s="177" t="s">
        <v>25</v>
      </c>
      <c r="AC12" s="237"/>
    </row>
    <row r="13" s="330" customFormat="1" ht="50.1" customHeight="1" spans="1:29">
      <c r="A13" s="165"/>
      <c r="B13" s="331"/>
      <c r="C13" s="331"/>
      <c r="D13" s="167"/>
      <c r="E13" s="162">
        <v>8</v>
      </c>
      <c r="F13" s="163"/>
      <c r="G13" s="164"/>
      <c r="H13" s="164"/>
      <c r="I13" s="187"/>
      <c r="J13" s="188"/>
      <c r="K13" s="188"/>
      <c r="L13" s="188"/>
      <c r="M13" s="188"/>
      <c r="N13" s="188"/>
      <c r="O13" s="189"/>
      <c r="P13" s="190"/>
      <c r="Q13" s="190"/>
      <c r="R13" s="190"/>
      <c r="S13" s="190"/>
      <c r="T13" s="190"/>
      <c r="U13" s="190"/>
      <c r="V13" s="208"/>
      <c r="W13" s="209"/>
      <c r="X13" s="210"/>
      <c r="Y13" s="234"/>
      <c r="Z13" s="235"/>
      <c r="AA13" s="236"/>
      <c r="AB13" s="177" t="s">
        <v>25</v>
      </c>
      <c r="AC13" s="237"/>
    </row>
    <row r="14" ht="29.25" customHeight="1" spans="1:29">
      <c r="A14" s="170" t="s">
        <v>62</v>
      </c>
      <c r="B14" s="171"/>
      <c r="C14" s="171"/>
      <c r="D14" s="172"/>
      <c r="E14" s="173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241"/>
    </row>
    <row r="15" ht="33.75" customHeight="1" spans="1:29">
      <c r="A15" s="174" t="s">
        <v>63</v>
      </c>
      <c r="B15" s="175" t="s">
        <v>64</v>
      </c>
      <c r="C15" s="175"/>
      <c r="D15" s="175" t="s">
        <v>65</v>
      </c>
      <c r="E15" s="176" t="s">
        <v>66</v>
      </c>
      <c r="F15" s="176"/>
      <c r="G15" s="176" t="s">
        <v>67</v>
      </c>
      <c r="H15" s="176" t="s">
        <v>68</v>
      </c>
      <c r="I15" s="176"/>
      <c r="J15" s="176"/>
      <c r="K15" s="176"/>
      <c r="L15" s="176" t="s">
        <v>69</v>
      </c>
      <c r="M15" s="176" t="s">
        <v>70</v>
      </c>
      <c r="N15" s="176"/>
      <c r="O15" s="176"/>
      <c r="P15" s="176" t="s">
        <v>63</v>
      </c>
      <c r="Q15" s="176" t="s">
        <v>71</v>
      </c>
      <c r="R15" s="176"/>
      <c r="S15" s="176" t="s">
        <v>65</v>
      </c>
      <c r="T15" s="176" t="s">
        <v>66</v>
      </c>
      <c r="U15" s="176"/>
      <c r="V15" s="176" t="s">
        <v>67</v>
      </c>
      <c r="W15" s="176" t="s">
        <v>68</v>
      </c>
      <c r="X15" s="176"/>
      <c r="Y15" s="176"/>
      <c r="Z15" s="176" t="s">
        <v>69</v>
      </c>
      <c r="AA15" s="176"/>
      <c r="AB15" s="242" t="s">
        <v>70</v>
      </c>
      <c r="AC15" s="243"/>
    </row>
    <row r="16" ht="25.5" customHeight="1" spans="1:30">
      <c r="A16" s="177">
        <v>1</v>
      </c>
      <c r="B16" s="177">
        <v>20251105</v>
      </c>
      <c r="C16" s="177"/>
      <c r="D16" s="177" t="s">
        <v>528</v>
      </c>
      <c r="E16" s="177"/>
      <c r="F16" s="177"/>
      <c r="G16" s="178"/>
      <c r="H16" s="177" t="s">
        <v>74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82"/>
      <c r="T16" s="214"/>
      <c r="U16" s="215"/>
      <c r="V16" s="43"/>
      <c r="W16" s="177"/>
      <c r="X16" s="177"/>
      <c r="Y16" s="177"/>
      <c r="Z16" s="177"/>
      <c r="AA16" s="177"/>
      <c r="AB16" s="177"/>
      <c r="AC16" s="177"/>
      <c r="AD16" s="130"/>
    </row>
    <row r="17" ht="26.1" customHeight="1" spans="1:30">
      <c r="A17" s="177">
        <v>2</v>
      </c>
      <c r="B17" s="177"/>
      <c r="C17" s="177"/>
      <c r="D17" s="177"/>
      <c r="E17" s="177"/>
      <c r="F17" s="177"/>
      <c r="G17" s="181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82"/>
      <c r="T17" s="214"/>
      <c r="U17" s="215"/>
      <c r="V17" s="43"/>
      <c r="W17" s="177"/>
      <c r="X17" s="177"/>
      <c r="Y17" s="177"/>
      <c r="Z17" s="177"/>
      <c r="AA17" s="177"/>
      <c r="AB17" s="177"/>
      <c r="AC17" s="177"/>
      <c r="AD17" s="130"/>
    </row>
    <row r="18" ht="26.1" customHeight="1" spans="1:30">
      <c r="A18" s="177">
        <v>3</v>
      </c>
      <c r="B18" s="177"/>
      <c r="C18" s="177"/>
      <c r="D18" s="177"/>
      <c r="E18" s="177"/>
      <c r="F18" s="177"/>
      <c r="G18" s="181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82"/>
      <c r="T18" s="214"/>
      <c r="U18" s="215"/>
      <c r="V18" s="43"/>
      <c r="W18" s="177"/>
      <c r="X18" s="177"/>
      <c r="Y18" s="177"/>
      <c r="Z18" s="177"/>
      <c r="AA18" s="177"/>
      <c r="AB18" s="177"/>
      <c r="AC18" s="177"/>
      <c r="AD18" s="130"/>
    </row>
    <row r="19" ht="26.1" customHeight="1" spans="1:30">
      <c r="A19" s="177">
        <v>4</v>
      </c>
      <c r="B19" s="177"/>
      <c r="C19" s="177"/>
      <c r="D19" s="177"/>
      <c r="E19" s="177"/>
      <c r="F19" s="177"/>
      <c r="G19" s="181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82"/>
      <c r="T19" s="334"/>
      <c r="U19" s="335"/>
      <c r="V19" s="43"/>
      <c r="W19" s="177"/>
      <c r="X19" s="177"/>
      <c r="Y19" s="177"/>
      <c r="Z19" s="180"/>
      <c r="AA19" s="180"/>
      <c r="AB19" s="177"/>
      <c r="AC19" s="177"/>
      <c r="AD19" s="130"/>
    </row>
    <row r="20" ht="26.1" customHeight="1" spans="1:30">
      <c r="A20" s="177">
        <v>5</v>
      </c>
      <c r="B20" s="177"/>
      <c r="C20" s="177"/>
      <c r="D20" s="177"/>
      <c r="E20" s="177"/>
      <c r="F20" s="177"/>
      <c r="G20" s="181"/>
      <c r="H20" s="177"/>
      <c r="I20" s="177"/>
      <c r="J20" s="177"/>
      <c r="K20" s="177"/>
      <c r="L20" s="177"/>
      <c r="M20" s="196"/>
      <c r="N20" s="197"/>
      <c r="O20" s="198"/>
      <c r="P20" s="177"/>
      <c r="Q20" s="177"/>
      <c r="R20" s="177"/>
      <c r="S20" s="182"/>
      <c r="T20" s="214"/>
      <c r="U20" s="215"/>
      <c r="V20" s="43"/>
      <c r="W20" s="177"/>
      <c r="X20" s="177"/>
      <c r="Y20" s="177"/>
      <c r="Z20" s="177"/>
      <c r="AA20" s="177"/>
      <c r="AB20" s="177"/>
      <c r="AC20" s="177"/>
      <c r="AD20" s="130"/>
    </row>
    <row r="21" ht="26.1" customHeight="1" spans="1:30">
      <c r="A21" s="177">
        <v>6</v>
      </c>
      <c r="B21" s="177"/>
      <c r="C21" s="177"/>
      <c r="D21" s="177"/>
      <c r="E21" s="177"/>
      <c r="F21" s="177"/>
      <c r="G21" s="181"/>
      <c r="H21" s="177"/>
      <c r="I21" s="177"/>
      <c r="J21" s="177"/>
      <c r="K21" s="177"/>
      <c r="L21" s="177"/>
      <c r="M21" s="196"/>
      <c r="N21" s="197"/>
      <c r="O21" s="198"/>
      <c r="P21" s="177"/>
      <c r="Q21" s="177"/>
      <c r="R21" s="177"/>
      <c r="S21" s="182"/>
      <c r="T21" s="214"/>
      <c r="U21" s="215"/>
      <c r="V21" s="43"/>
      <c r="W21" s="177"/>
      <c r="X21" s="177"/>
      <c r="Y21" s="177"/>
      <c r="Z21" s="177"/>
      <c r="AA21" s="177"/>
      <c r="AB21" s="177"/>
      <c r="AC21" s="177"/>
      <c r="AD21" s="130"/>
    </row>
    <row r="22" ht="26.1" customHeight="1" spans="1:30">
      <c r="A22" s="177">
        <v>7</v>
      </c>
      <c r="B22" s="177"/>
      <c r="C22" s="177"/>
      <c r="D22" s="177"/>
      <c r="E22" s="177"/>
      <c r="F22" s="177"/>
      <c r="G22" s="181"/>
      <c r="H22" s="177"/>
      <c r="I22" s="177"/>
      <c r="J22" s="177"/>
      <c r="K22" s="177"/>
      <c r="L22" s="177"/>
      <c r="M22" s="196"/>
      <c r="N22" s="197"/>
      <c r="O22" s="198"/>
      <c r="P22" s="177"/>
      <c r="Q22" s="177"/>
      <c r="R22" s="177"/>
      <c r="S22" s="182"/>
      <c r="T22" s="214"/>
      <c r="U22" s="215"/>
      <c r="V22" s="43"/>
      <c r="W22" s="177"/>
      <c r="X22" s="177"/>
      <c r="Y22" s="177"/>
      <c r="Z22" s="177"/>
      <c r="AA22" s="177"/>
      <c r="AB22" s="177"/>
      <c r="AC22" s="177"/>
      <c r="AD22" s="130"/>
    </row>
    <row r="23" ht="26.1" customHeight="1" spans="1:29">
      <c r="A23" s="177">
        <v>8</v>
      </c>
      <c r="B23" s="177"/>
      <c r="C23" s="177"/>
      <c r="D23" s="177"/>
      <c r="E23" s="177"/>
      <c r="F23" s="177"/>
      <c r="G23" s="181"/>
      <c r="H23" s="177"/>
      <c r="I23" s="177"/>
      <c r="J23" s="177"/>
      <c r="K23" s="177"/>
      <c r="L23" s="177"/>
      <c r="M23" s="196"/>
      <c r="N23" s="197"/>
      <c r="O23" s="198"/>
      <c r="P23" s="177"/>
      <c r="Q23" s="177"/>
      <c r="R23" s="177"/>
      <c r="S23" s="182"/>
      <c r="T23" s="177"/>
      <c r="U23" s="177"/>
      <c r="V23" s="216"/>
      <c r="W23" s="177"/>
      <c r="X23" s="177"/>
      <c r="Y23" s="177"/>
      <c r="Z23" s="177"/>
      <c r="AA23" s="177"/>
      <c r="AB23" s="177"/>
      <c r="AC23" s="177"/>
    </row>
    <row r="24" ht="26.1" customHeight="1" spans="1:29">
      <c r="A24" s="177">
        <v>9</v>
      </c>
      <c r="B24" s="177"/>
      <c r="C24" s="177"/>
      <c r="D24" s="177"/>
      <c r="E24" s="196"/>
      <c r="F24" s="198"/>
      <c r="G24" s="43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82"/>
      <c r="T24" s="177"/>
      <c r="U24" s="177"/>
      <c r="V24" s="179"/>
      <c r="W24" s="177"/>
      <c r="X24" s="177"/>
      <c r="Y24" s="177"/>
      <c r="Z24" s="177"/>
      <c r="AA24" s="177"/>
      <c r="AB24" s="177"/>
      <c r="AC24" s="177"/>
    </row>
    <row r="25" ht="26.1" customHeight="1" spans="1:29">
      <c r="A25" s="177">
        <v>10</v>
      </c>
      <c r="B25" s="177"/>
      <c r="C25" s="177"/>
      <c r="D25" s="177"/>
      <c r="E25" s="196"/>
      <c r="F25" s="198"/>
      <c r="G25" s="43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82"/>
      <c r="T25" s="177"/>
      <c r="U25" s="177"/>
      <c r="V25" s="217"/>
      <c r="W25" s="177"/>
      <c r="X25" s="177"/>
      <c r="Y25" s="177"/>
      <c r="Z25" s="177"/>
      <c r="AA25" s="177"/>
      <c r="AB25" s="177"/>
      <c r="AC25" s="177"/>
    </row>
    <row r="26" ht="26.1" customHeight="1" spans="1:29">
      <c r="A26" s="177">
        <v>11</v>
      </c>
      <c r="B26" s="177"/>
      <c r="C26" s="177"/>
      <c r="D26" s="177"/>
      <c r="E26" s="332"/>
      <c r="F26" s="333"/>
      <c r="G26" s="179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82"/>
      <c r="T26" s="177"/>
      <c r="U26" s="177"/>
      <c r="V26" s="217"/>
      <c r="W26" s="177"/>
      <c r="X26" s="177"/>
      <c r="Y26" s="177"/>
      <c r="Z26" s="177"/>
      <c r="AA26" s="177"/>
      <c r="AB26" s="177"/>
      <c r="AC26" s="177"/>
    </row>
    <row r="27" ht="26.1" customHeight="1" spans="1:29">
      <c r="A27" s="177">
        <v>12</v>
      </c>
      <c r="B27" s="177"/>
      <c r="C27" s="177"/>
      <c r="D27" s="177"/>
      <c r="E27" s="180"/>
      <c r="F27" s="180"/>
      <c r="G27" s="179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82"/>
      <c r="T27" s="177"/>
      <c r="U27" s="177"/>
      <c r="V27" s="181"/>
      <c r="W27" s="177"/>
      <c r="X27" s="177"/>
      <c r="Y27" s="177"/>
      <c r="Z27" s="177"/>
      <c r="AA27" s="177"/>
      <c r="AB27" s="177"/>
      <c r="AC27" s="177"/>
    </row>
    <row r="28" ht="26.1" customHeight="1" spans="1:29">
      <c r="A28" s="177">
        <v>13</v>
      </c>
      <c r="B28" s="177"/>
      <c r="C28" s="177"/>
      <c r="D28" s="177"/>
      <c r="E28" s="180"/>
      <c r="F28" s="180"/>
      <c r="G28" s="179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82"/>
      <c r="T28" s="177"/>
      <c r="U28" s="177"/>
      <c r="V28" s="181"/>
      <c r="W28" s="177"/>
      <c r="X28" s="177"/>
      <c r="Y28" s="177"/>
      <c r="Z28" s="177"/>
      <c r="AA28" s="177"/>
      <c r="AB28" s="177"/>
      <c r="AC28" s="177"/>
    </row>
    <row r="29" ht="26.1" customHeight="1" spans="1:29">
      <c r="A29" s="177">
        <v>14</v>
      </c>
      <c r="B29" s="177"/>
      <c r="C29" s="177"/>
      <c r="D29" s="177"/>
      <c r="E29" s="180"/>
      <c r="F29" s="180"/>
      <c r="G29" s="179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82"/>
      <c r="T29" s="177"/>
      <c r="U29" s="177"/>
      <c r="V29" s="181"/>
      <c r="W29" s="177"/>
      <c r="X29" s="177"/>
      <c r="Y29" s="177"/>
      <c r="Z29" s="177"/>
      <c r="AA29" s="177"/>
      <c r="AB29" s="177"/>
      <c r="AC29" s="177"/>
    </row>
    <row r="30" ht="26.1" customHeight="1" spans="1:29">
      <c r="A30" s="177">
        <v>15</v>
      </c>
      <c r="B30" s="177"/>
      <c r="C30" s="177"/>
      <c r="D30" s="177"/>
      <c r="E30" s="177"/>
      <c r="F30" s="177"/>
      <c r="G30" s="179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82"/>
      <c r="T30" s="177"/>
      <c r="U30" s="177"/>
      <c r="V30" s="178"/>
      <c r="W30" s="177"/>
      <c r="X30" s="177"/>
      <c r="Y30" s="177"/>
      <c r="Z30" s="177"/>
      <c r="AA30" s="177"/>
      <c r="AB30" s="177"/>
      <c r="AC30" s="177"/>
    </row>
    <row r="31" ht="26.1" customHeight="1" spans="1:29">
      <c r="A31" s="177">
        <v>16</v>
      </c>
      <c r="B31" s="177"/>
      <c r="C31" s="177"/>
      <c r="D31" s="177"/>
      <c r="E31" s="177"/>
      <c r="F31" s="177"/>
      <c r="G31" s="179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82"/>
      <c r="T31" s="102"/>
      <c r="U31" s="102"/>
      <c r="V31" s="43"/>
      <c r="W31" s="177"/>
      <c r="X31" s="177"/>
      <c r="Y31" s="177"/>
      <c r="Z31" s="177"/>
      <c r="AA31" s="177"/>
      <c r="AB31" s="177"/>
      <c r="AC31" s="177"/>
    </row>
    <row r="32" ht="26.1" customHeight="1" spans="1:29">
      <c r="A32" s="177">
        <v>17</v>
      </c>
      <c r="B32" s="177"/>
      <c r="C32" s="177"/>
      <c r="D32" s="177"/>
      <c r="E32" s="177"/>
      <c r="F32" s="177"/>
      <c r="G32" s="179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82"/>
      <c r="T32" s="102"/>
      <c r="U32" s="102"/>
      <c r="V32" s="43"/>
      <c r="W32" s="177"/>
      <c r="X32" s="177"/>
      <c r="Y32" s="177"/>
      <c r="Z32" s="177"/>
      <c r="AA32" s="177"/>
      <c r="AB32" s="177"/>
      <c r="AC32" s="177"/>
    </row>
    <row r="33" ht="26.1" customHeight="1" spans="1:29">
      <c r="A33" s="177">
        <v>18</v>
      </c>
      <c r="B33" s="177"/>
      <c r="C33" s="177"/>
      <c r="D33" s="177"/>
      <c r="E33" s="177"/>
      <c r="F33" s="177"/>
      <c r="G33" s="179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82"/>
      <c r="T33" s="102"/>
      <c r="U33" s="102"/>
      <c r="V33" s="43"/>
      <c r="W33" s="177"/>
      <c r="X33" s="177"/>
      <c r="Y33" s="177"/>
      <c r="Z33" s="177"/>
      <c r="AA33" s="177"/>
      <c r="AB33" s="177"/>
      <c r="AC33" s="177"/>
    </row>
    <row r="34" ht="26.1" customHeight="1" spans="1:29">
      <c r="A34" s="177">
        <v>19</v>
      </c>
      <c r="B34" s="177"/>
      <c r="C34" s="177"/>
      <c r="D34" s="177"/>
      <c r="E34" s="177"/>
      <c r="F34" s="177"/>
      <c r="G34" s="179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82"/>
      <c r="T34" s="102"/>
      <c r="U34" s="102"/>
      <c r="V34" s="43"/>
      <c r="W34" s="177"/>
      <c r="X34" s="177"/>
      <c r="Y34" s="177"/>
      <c r="Z34" s="177"/>
      <c r="AA34" s="177"/>
      <c r="AB34" s="177"/>
      <c r="AC34" s="177"/>
    </row>
    <row r="35" ht="26.1" customHeight="1" spans="1:29">
      <c r="A35" s="177">
        <v>20</v>
      </c>
      <c r="B35" s="177"/>
      <c r="C35" s="177"/>
      <c r="D35" s="177"/>
      <c r="E35" s="177"/>
      <c r="F35" s="177"/>
      <c r="G35" s="179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82"/>
      <c r="T35" s="102"/>
      <c r="U35" s="102"/>
      <c r="V35" s="43"/>
      <c r="W35" s="177"/>
      <c r="X35" s="177"/>
      <c r="Y35" s="177"/>
      <c r="Z35" s="177"/>
      <c r="AA35" s="177"/>
      <c r="AB35" s="177"/>
      <c r="AC35" s="177"/>
    </row>
    <row r="36" ht="26.1" customHeight="1" spans="1:29">
      <c r="A36" s="177">
        <v>21</v>
      </c>
      <c r="B36" s="177"/>
      <c r="C36" s="177"/>
      <c r="D36" s="177"/>
      <c r="E36" s="177"/>
      <c r="F36" s="177"/>
      <c r="G36" s="179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82"/>
      <c r="T36" s="102"/>
      <c r="U36" s="102"/>
      <c r="V36" s="43"/>
      <c r="W36" s="177"/>
      <c r="X36" s="177"/>
      <c r="Y36" s="177"/>
      <c r="Z36" s="177"/>
      <c r="AA36" s="177"/>
      <c r="AB36" s="177"/>
      <c r="AC36" s="177"/>
    </row>
    <row r="37" s="130" customFormat="1" ht="26.1" customHeight="1" spans="1:29">
      <c r="A37" s="177">
        <v>22</v>
      </c>
      <c r="B37" s="177"/>
      <c r="C37" s="177"/>
      <c r="D37" s="177"/>
      <c r="E37" s="177"/>
      <c r="F37" s="177"/>
      <c r="G37" s="178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82"/>
      <c r="T37" s="177"/>
      <c r="U37" s="177"/>
      <c r="V37" s="218"/>
      <c r="W37" s="177"/>
      <c r="X37" s="177"/>
      <c r="Y37" s="177"/>
      <c r="Z37" s="177"/>
      <c r="AA37" s="177"/>
      <c r="AB37" s="177"/>
      <c r="AC37" s="177"/>
    </row>
    <row r="38" s="130" customFormat="1" ht="26.1" customHeight="1" spans="1:29">
      <c r="A38" s="177">
        <v>23</v>
      </c>
      <c r="B38" s="177"/>
      <c r="C38" s="177"/>
      <c r="D38" s="177"/>
      <c r="E38" s="177"/>
      <c r="F38" s="177"/>
      <c r="G38" s="181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2"/>
      <c r="T38" s="177"/>
      <c r="U38" s="177"/>
      <c r="V38" s="218"/>
      <c r="W38" s="177"/>
      <c r="X38" s="177"/>
      <c r="Y38" s="177"/>
      <c r="Z38" s="177"/>
      <c r="AA38" s="177"/>
      <c r="AB38" s="177"/>
      <c r="AC38" s="177"/>
    </row>
    <row r="39" ht="26.1" customHeight="1" spans="1:31">
      <c r="A39" s="177">
        <v>24</v>
      </c>
      <c r="B39" s="177"/>
      <c r="C39" s="177"/>
      <c r="D39" s="177"/>
      <c r="E39" s="177"/>
      <c r="F39" s="177"/>
      <c r="G39" s="181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82"/>
      <c r="T39" s="177"/>
      <c r="U39" s="177"/>
      <c r="V39" s="178"/>
      <c r="W39" s="177"/>
      <c r="X39" s="177"/>
      <c r="Y39" s="177"/>
      <c r="Z39" s="177"/>
      <c r="AA39" s="177"/>
      <c r="AB39" s="177"/>
      <c r="AC39" s="177"/>
      <c r="AD39" s="130"/>
      <c r="AE39" s="130"/>
    </row>
    <row r="40" ht="26.1" customHeight="1" spans="1:31">
      <c r="A40" s="177">
        <v>25</v>
      </c>
      <c r="B40" s="177"/>
      <c r="C40" s="177"/>
      <c r="D40" s="177"/>
      <c r="E40" s="177"/>
      <c r="F40" s="177"/>
      <c r="G40" s="181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82"/>
      <c r="T40" s="177"/>
      <c r="U40" s="177"/>
      <c r="V40" s="178"/>
      <c r="W40" s="177"/>
      <c r="X40" s="177"/>
      <c r="Y40" s="177"/>
      <c r="Z40" s="177"/>
      <c r="AA40" s="177"/>
      <c r="AB40" s="177"/>
      <c r="AC40" s="177"/>
      <c r="AD40" s="130"/>
      <c r="AE40" s="130"/>
    </row>
    <row r="41" ht="26.1" customHeight="1" spans="1:29">
      <c r="A41" s="177">
        <v>26</v>
      </c>
      <c r="B41" s="177"/>
      <c r="C41" s="177"/>
      <c r="D41" s="177"/>
      <c r="E41" s="177"/>
      <c r="F41" s="177"/>
      <c r="G41" s="181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82"/>
      <c r="T41" s="177"/>
      <c r="U41" s="177"/>
      <c r="V41" s="178"/>
      <c r="W41" s="177"/>
      <c r="X41" s="177"/>
      <c r="Y41" s="177"/>
      <c r="Z41" s="177"/>
      <c r="AA41" s="177"/>
      <c r="AB41" s="177"/>
      <c r="AC41" s="177"/>
    </row>
    <row r="42" ht="26.1" customHeight="1" spans="1:29">
      <c r="A42" s="177">
        <v>27</v>
      </c>
      <c r="B42" s="177"/>
      <c r="C42" s="177"/>
      <c r="D42" s="177"/>
      <c r="E42" s="177"/>
      <c r="F42" s="177"/>
      <c r="G42" s="181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82"/>
      <c r="T42" s="177"/>
      <c r="U42" s="177"/>
      <c r="V42" s="178"/>
      <c r="W42" s="177"/>
      <c r="X42" s="177"/>
      <c r="Y42" s="177"/>
      <c r="Z42" s="177"/>
      <c r="AA42" s="177"/>
      <c r="AB42" s="177"/>
      <c r="AC42" s="177"/>
    </row>
    <row r="43" ht="26.1" customHeight="1" spans="1:29">
      <c r="A43" s="177">
        <v>28</v>
      </c>
      <c r="B43" s="177"/>
      <c r="C43" s="177"/>
      <c r="D43" s="177"/>
      <c r="E43" s="177"/>
      <c r="F43" s="177"/>
      <c r="G43" s="181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82"/>
      <c r="T43" s="177"/>
      <c r="U43" s="177"/>
      <c r="V43" s="178"/>
      <c r="W43" s="177"/>
      <c r="X43" s="177"/>
      <c r="Y43" s="177"/>
      <c r="Z43" s="177"/>
      <c r="AA43" s="177"/>
      <c r="AB43" s="177"/>
      <c r="AC43" s="177"/>
    </row>
    <row r="44" ht="26.1" customHeight="1" spans="1:29">
      <c r="A44" s="177">
        <v>29</v>
      </c>
      <c r="B44" s="177"/>
      <c r="C44" s="177"/>
      <c r="D44" s="177"/>
      <c r="E44" s="177"/>
      <c r="F44" s="177"/>
      <c r="G44" s="181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82"/>
      <c r="T44" s="177"/>
      <c r="U44" s="177"/>
      <c r="V44" s="178"/>
      <c r="W44" s="177"/>
      <c r="X44" s="177"/>
      <c r="Y44" s="177"/>
      <c r="Z44" s="177"/>
      <c r="AA44" s="177"/>
      <c r="AB44" s="177"/>
      <c r="AC44" s="177"/>
    </row>
    <row r="45" ht="26.1" customHeight="1" spans="1:29">
      <c r="A45" s="177">
        <v>30</v>
      </c>
      <c r="B45" s="177"/>
      <c r="C45" s="177"/>
      <c r="D45" s="177"/>
      <c r="E45" s="177"/>
      <c r="F45" s="177"/>
      <c r="G45" s="181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82"/>
      <c r="T45" s="177"/>
      <c r="U45" s="177"/>
      <c r="V45" s="178"/>
      <c r="W45" s="177"/>
      <c r="X45" s="177"/>
      <c r="Y45" s="177"/>
      <c r="Z45" s="177"/>
      <c r="AA45" s="177"/>
      <c r="AB45" s="177"/>
      <c r="AC45" s="177"/>
    </row>
    <row r="46" ht="26.1" customHeight="1" spans="1:29">
      <c r="A46" s="177">
        <v>31</v>
      </c>
      <c r="B46" s="177"/>
      <c r="C46" s="177"/>
      <c r="D46" s="177"/>
      <c r="E46" s="177"/>
      <c r="F46" s="177"/>
      <c r="G46" s="181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82"/>
      <c r="T46" s="177"/>
      <c r="U46" s="177"/>
      <c r="V46" s="178"/>
      <c r="W46" s="177"/>
      <c r="X46" s="177"/>
      <c r="Y46" s="177"/>
      <c r="Z46" s="177"/>
      <c r="AA46" s="177"/>
      <c r="AB46" s="177"/>
      <c r="AC46" s="177"/>
    </row>
    <row r="47" ht="26.1" customHeight="1" spans="1:29">
      <c r="A47" s="177">
        <v>32</v>
      </c>
      <c r="B47" s="177"/>
      <c r="C47" s="177"/>
      <c r="D47" s="177"/>
      <c r="E47" s="177"/>
      <c r="F47" s="177"/>
      <c r="G47" s="181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82"/>
      <c r="T47" s="177"/>
      <c r="U47" s="177"/>
      <c r="V47" s="178"/>
      <c r="W47" s="177"/>
      <c r="X47" s="177"/>
      <c r="Y47" s="177"/>
      <c r="Z47" s="177"/>
      <c r="AA47" s="177"/>
      <c r="AB47" s="177"/>
      <c r="AC47" s="177"/>
    </row>
    <row r="48" ht="26.1" customHeight="1" spans="1:29">
      <c r="A48" s="177">
        <v>33</v>
      </c>
      <c r="B48" s="177"/>
      <c r="C48" s="177"/>
      <c r="D48" s="177"/>
      <c r="E48" s="177"/>
      <c r="F48" s="177"/>
      <c r="G48" s="181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82"/>
      <c r="T48" s="177"/>
      <c r="U48" s="177"/>
      <c r="V48" s="178"/>
      <c r="W48" s="177"/>
      <c r="X48" s="177"/>
      <c r="Y48" s="177"/>
      <c r="Z48" s="177"/>
      <c r="AA48" s="177"/>
      <c r="AB48" s="177"/>
      <c r="AC48" s="177"/>
    </row>
    <row r="49" ht="26.1" customHeight="1" spans="1:29">
      <c r="A49" s="177">
        <v>34</v>
      </c>
      <c r="B49" s="177"/>
      <c r="C49" s="177"/>
      <c r="D49" s="177"/>
      <c r="E49" s="177"/>
      <c r="F49" s="177"/>
      <c r="G49" s="181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82"/>
      <c r="T49" s="177"/>
      <c r="U49" s="177"/>
      <c r="V49" s="178"/>
      <c r="W49" s="177"/>
      <c r="X49" s="177"/>
      <c r="Y49" s="177"/>
      <c r="Z49" s="177"/>
      <c r="AA49" s="177"/>
      <c r="AB49" s="177"/>
      <c r="AC49" s="177"/>
    </row>
    <row r="50" ht="26.1" customHeight="1" spans="1:29">
      <c r="A50" s="177">
        <v>35</v>
      </c>
      <c r="B50" s="177"/>
      <c r="C50" s="177"/>
      <c r="D50" s="177"/>
      <c r="E50" s="177"/>
      <c r="F50" s="177"/>
      <c r="G50" s="181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82"/>
      <c r="T50" s="177"/>
      <c r="U50" s="177"/>
      <c r="V50" s="178"/>
      <c r="W50" s="177"/>
      <c r="X50" s="177"/>
      <c r="Y50" s="177"/>
      <c r="Z50" s="177"/>
      <c r="AA50" s="177"/>
      <c r="AB50" s="177"/>
      <c r="AC50" s="177"/>
    </row>
    <row r="51" ht="26.1" customHeight="1" spans="1:29">
      <c r="A51" s="177">
        <v>36</v>
      </c>
      <c r="B51" s="177"/>
      <c r="C51" s="177"/>
      <c r="D51" s="177"/>
      <c r="E51" s="177"/>
      <c r="F51" s="177"/>
      <c r="G51" s="181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82"/>
      <c r="T51" s="177"/>
      <c r="U51" s="177"/>
      <c r="V51" s="178"/>
      <c r="W51" s="177"/>
      <c r="X51" s="177"/>
      <c r="Y51" s="177"/>
      <c r="Z51" s="177"/>
      <c r="AA51" s="177"/>
      <c r="AB51" s="177"/>
      <c r="AC51" s="177"/>
    </row>
    <row r="52" ht="26.1" customHeight="1" spans="1:29">
      <c r="A52" s="177">
        <v>37</v>
      </c>
      <c r="B52" s="177"/>
      <c r="C52" s="177"/>
      <c r="D52" s="177"/>
      <c r="E52" s="177"/>
      <c r="F52" s="177"/>
      <c r="G52" s="181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82"/>
      <c r="T52" s="177"/>
      <c r="U52" s="177"/>
      <c r="V52" s="178"/>
      <c r="W52" s="177"/>
      <c r="X52" s="177"/>
      <c r="Y52" s="177"/>
      <c r="Z52" s="177"/>
      <c r="AA52" s="177"/>
      <c r="AB52" s="177"/>
      <c r="AC52" s="177"/>
    </row>
    <row r="53" ht="26.1" customHeight="1" spans="1:29">
      <c r="A53" s="177">
        <v>38</v>
      </c>
      <c r="B53" s="177"/>
      <c r="C53" s="177"/>
      <c r="D53" s="177"/>
      <c r="E53" s="177"/>
      <c r="F53" s="177"/>
      <c r="G53" s="181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82"/>
      <c r="T53" s="177"/>
      <c r="U53" s="177"/>
      <c r="V53" s="178"/>
      <c r="W53" s="177"/>
      <c r="X53" s="177"/>
      <c r="Y53" s="177"/>
      <c r="Z53" s="177"/>
      <c r="AA53" s="177"/>
      <c r="AB53" s="177"/>
      <c r="AC53" s="177"/>
    </row>
    <row r="54" ht="26.1" customHeight="1" spans="1:29">
      <c r="A54" s="177">
        <v>39</v>
      </c>
      <c r="B54" s="177"/>
      <c r="C54" s="177"/>
      <c r="D54" s="177"/>
      <c r="E54" s="177"/>
      <c r="F54" s="177"/>
      <c r="G54" s="181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82"/>
      <c r="T54" s="177"/>
      <c r="U54" s="177"/>
      <c r="V54" s="178"/>
      <c r="W54" s="177"/>
      <c r="X54" s="177"/>
      <c r="Y54" s="177"/>
      <c r="Z54" s="177"/>
      <c r="AA54" s="177"/>
      <c r="AB54" s="177"/>
      <c r="AC54" s="177"/>
    </row>
    <row r="55" ht="26.1" customHeight="1" spans="1:29">
      <c r="A55" s="183"/>
      <c r="B55" s="183"/>
      <c r="C55" s="183"/>
      <c r="D55" s="184"/>
      <c r="E55" s="103"/>
      <c r="F55" s="103"/>
      <c r="G55" s="104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30"/>
      <c r="T55" s="219"/>
      <c r="U55" s="219"/>
      <c r="V55" s="130"/>
      <c r="W55" s="183"/>
      <c r="X55" s="183"/>
      <c r="Y55" s="183"/>
      <c r="Z55" s="183"/>
      <c r="AA55" s="183"/>
      <c r="AB55" s="183"/>
      <c r="AC55" s="183"/>
    </row>
    <row r="56" ht="26.1" customHeight="1" spans="1:29">
      <c r="A56" s="183"/>
      <c r="B56" s="183"/>
      <c r="C56" s="183"/>
      <c r="D56" s="184"/>
      <c r="E56" s="103"/>
      <c r="F56" s="103"/>
      <c r="G56" s="104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30"/>
      <c r="T56" s="219"/>
      <c r="U56" s="219"/>
      <c r="V56" s="130"/>
      <c r="W56" s="183"/>
      <c r="X56" s="183"/>
      <c r="Y56" s="183"/>
      <c r="Z56" s="183"/>
      <c r="AA56" s="183"/>
      <c r="AB56" s="183"/>
      <c r="AC56" s="183"/>
    </row>
    <row r="57" ht="26.1" customHeight="1" spans="1:29">
      <c r="A57" s="183"/>
      <c r="B57" s="183"/>
      <c r="C57" s="183"/>
      <c r="D57" s="184"/>
      <c r="E57" s="103"/>
      <c r="F57" s="103"/>
      <c r="G57" s="104"/>
      <c r="H57" s="183"/>
      <c r="I57" s="183"/>
      <c r="J57" s="183"/>
      <c r="K57" s="183"/>
      <c r="L57" s="183"/>
      <c r="M57" s="183"/>
      <c r="N57" s="183"/>
      <c r="O57" s="183"/>
      <c r="P57" s="130"/>
      <c r="Q57" s="183"/>
      <c r="R57" s="183"/>
      <c r="S57" s="130"/>
      <c r="T57" s="219"/>
      <c r="U57" s="219"/>
      <c r="V57" s="130"/>
      <c r="W57" s="183"/>
      <c r="X57" s="183"/>
      <c r="Y57" s="183"/>
      <c r="Z57" s="183"/>
      <c r="AA57" s="183"/>
      <c r="AB57" s="183"/>
      <c r="AC57" s="183"/>
    </row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78" ht="69" spans="13:13">
      <c r="M78" s="244" t="s">
        <v>914</v>
      </c>
    </row>
    <row r="182" spans="12:12">
      <c r="L182" s="131" t="s">
        <v>915</v>
      </c>
    </row>
  </sheetData>
  <mergeCells count="456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F13:I13"/>
    <mergeCell ref="J13:N13"/>
    <mergeCell ref="O13:V13"/>
    <mergeCell ref="W13:X13"/>
    <mergeCell ref="Y13:AA13"/>
    <mergeCell ref="AB13:AC13"/>
    <mergeCell ref="A14:D14"/>
    <mergeCell ref="E14:AC14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Y1:AC2"/>
    <mergeCell ref="A3:B4"/>
    <mergeCell ref="C3:E4"/>
    <mergeCell ref="A6:D13"/>
  </mergeCells>
  <pageMargins left="0.747916666666667" right="0.707638888888889" top="0.94375" bottom="0.747916666666667" header="0.313888888888889" footer="0.313888888888889"/>
  <pageSetup paperSize="8" scale="65" fitToHeight="0" orientation="landscape"/>
  <headerFooter/>
  <rowBreaks count="1" manualBreakCount="1">
    <brk id="13" max="28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K124"/>
  <sheetViews>
    <sheetView view="pageBreakPreview" zoomScale="70" zoomScaleNormal="100" topLeftCell="A13" workbookViewId="0">
      <selection activeCell="A20" sqref="$A20:$XFD20"/>
    </sheetView>
  </sheetViews>
  <sheetFormatPr defaultColWidth="9" defaultRowHeight="17.25"/>
  <cols>
    <col min="1" max="1" width="5.625" style="9" customWidth="1"/>
    <col min="2" max="11" width="2.625" style="10" customWidth="1"/>
    <col min="12" max="12" width="20.875" style="10" customWidth="1"/>
    <col min="13" max="13" width="27.25" style="11" customWidth="1"/>
    <col min="14" max="14" width="15.5" style="11" customWidth="1"/>
    <col min="15" max="15" width="5.625" style="10" hidden="1" customWidth="1"/>
    <col min="16" max="16" width="5.625" style="10" customWidth="1"/>
    <col min="17" max="17" width="7.375" style="10" customWidth="1"/>
    <col min="18" max="18" width="6.125" style="12" customWidth="1"/>
    <col min="19" max="19" width="17.375" style="10" customWidth="1"/>
    <col min="20" max="20" width="8.125" style="13" customWidth="1"/>
    <col min="21" max="23" width="8.125" style="12" customWidth="1"/>
    <col min="24" max="24" width="18.125" style="12" customWidth="1"/>
    <col min="25" max="25" width="15.375" style="12" customWidth="1"/>
    <col min="26" max="26" width="12.5" style="10" customWidth="1"/>
    <col min="27" max="27" width="8.375" style="14" customWidth="1"/>
    <col min="28" max="28" width="6.625" style="10" customWidth="1"/>
    <col min="29" max="32" width="5.75" style="10" hidden="1" customWidth="1"/>
    <col min="33" max="34" width="7.25" style="10" hidden="1" customWidth="1"/>
    <col min="35" max="35" width="10" style="10" customWidth="1"/>
    <col min="36" max="37" width="10.625" style="9" customWidth="1"/>
    <col min="38" max="16384" width="9" style="10"/>
  </cols>
  <sheetData>
    <row r="1" ht="33.75" customHeight="1" spans="1:37">
      <c r="A1" s="246" t="s">
        <v>916</v>
      </c>
      <c r="B1" s="247"/>
      <c r="C1" s="247"/>
      <c r="D1" s="247"/>
      <c r="E1" s="248"/>
      <c r="F1" s="249" t="s">
        <v>251</v>
      </c>
      <c r="G1" s="250"/>
      <c r="H1" s="250"/>
      <c r="I1" s="250"/>
      <c r="J1" s="250"/>
      <c r="K1" s="265"/>
      <c r="L1" s="266" t="s">
        <v>252</v>
      </c>
      <c r="M1" s="267"/>
      <c r="N1" s="268" t="s">
        <v>917</v>
      </c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311"/>
      <c r="AI1" s="78" t="s">
        <v>66</v>
      </c>
      <c r="AJ1" s="312" t="str">
        <f>L9</f>
        <v>LZ160051130030
SLT0013011</v>
      </c>
      <c r="AK1" s="313" t="str">
        <f>L10</f>
        <v>LZ160051130031
SLT0013012</v>
      </c>
    </row>
    <row r="2" ht="33.75" customHeight="1" spans="1:37">
      <c r="A2" s="246" t="s">
        <v>265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8"/>
      <c r="N2" s="270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314"/>
      <c r="AI2" s="78" t="s">
        <v>266</v>
      </c>
      <c r="AJ2" s="43" t="str">
        <f>M9</f>
        <v>副驾座椅总成（织物）</v>
      </c>
      <c r="AK2" s="258" t="str">
        <f>M10</f>
        <v>副驾座椅总成（织物）</v>
      </c>
    </row>
    <row r="3" ht="33.75" customHeight="1" spans="1:37">
      <c r="A3" s="251" t="s">
        <v>269</v>
      </c>
      <c r="B3" s="252"/>
      <c r="C3" s="252"/>
      <c r="D3" s="252"/>
      <c r="E3" s="252"/>
      <c r="F3" s="252"/>
      <c r="G3" s="252"/>
      <c r="H3" s="252"/>
      <c r="I3" s="252"/>
      <c r="J3" s="252"/>
      <c r="K3" s="272"/>
      <c r="L3" s="266" t="s">
        <v>921</v>
      </c>
      <c r="M3" s="267"/>
      <c r="N3" s="270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314"/>
      <c r="AI3" s="78" t="s">
        <v>271</v>
      </c>
      <c r="AJ3" s="27" t="s">
        <v>922</v>
      </c>
      <c r="AK3" s="315" t="s">
        <v>922</v>
      </c>
    </row>
    <row r="4" ht="33.75" customHeight="1" spans="1:37">
      <c r="A4" s="251" t="s">
        <v>923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72"/>
      <c r="N4" s="270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314"/>
      <c r="AI4" s="78" t="s">
        <v>20</v>
      </c>
      <c r="AJ4" s="27" t="s">
        <v>4</v>
      </c>
      <c r="AK4" s="315" t="s">
        <v>4</v>
      </c>
    </row>
    <row r="5" ht="30" customHeight="1" spans="1:37">
      <c r="A5" s="253" t="s">
        <v>279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73"/>
      <c r="N5" s="270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314"/>
      <c r="AI5" s="81" t="s">
        <v>280</v>
      </c>
      <c r="AJ5" s="82"/>
      <c r="AK5" s="258"/>
    </row>
    <row r="6" ht="30" customHeight="1" spans="1:37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74"/>
      <c r="N6" s="275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316"/>
      <c r="AI6" s="81" t="s">
        <v>281</v>
      </c>
      <c r="AJ6" s="83"/>
      <c r="AK6" s="258"/>
    </row>
    <row r="7" ht="24.95" customHeight="1" spans="1:37">
      <c r="A7" s="257" t="s">
        <v>282</v>
      </c>
      <c r="B7" s="258" t="s">
        <v>283</v>
      </c>
      <c r="C7" s="259"/>
      <c r="D7" s="259"/>
      <c r="E7" s="259"/>
      <c r="F7" s="259"/>
      <c r="G7" s="259"/>
      <c r="H7" s="259"/>
      <c r="I7" s="259"/>
      <c r="J7" s="259"/>
      <c r="K7" s="277"/>
      <c r="L7" s="278" t="s">
        <v>66</v>
      </c>
      <c r="M7" s="279" t="s">
        <v>266</v>
      </c>
      <c r="N7" s="279" t="s">
        <v>284</v>
      </c>
      <c r="O7" s="279" t="s">
        <v>285</v>
      </c>
      <c r="P7" s="279" t="s">
        <v>286</v>
      </c>
      <c r="Q7" s="279" t="s">
        <v>14</v>
      </c>
      <c r="R7" s="278" t="s">
        <v>287</v>
      </c>
      <c r="S7" s="279" t="s">
        <v>288</v>
      </c>
      <c r="T7" s="290" t="s">
        <v>289</v>
      </c>
      <c r="U7" s="290" t="s">
        <v>290</v>
      </c>
      <c r="V7" s="291" t="s">
        <v>291</v>
      </c>
      <c r="W7" s="292" t="s">
        <v>292</v>
      </c>
      <c r="X7" s="291" t="s">
        <v>293</v>
      </c>
      <c r="Y7" s="291" t="s">
        <v>294</v>
      </c>
      <c r="Z7" s="279" t="s">
        <v>295</v>
      </c>
      <c r="AA7" s="305" t="s">
        <v>296</v>
      </c>
      <c r="AB7" s="279" t="s">
        <v>297</v>
      </c>
      <c r="AC7" s="306" t="s">
        <v>298</v>
      </c>
      <c r="AD7" s="306" t="s">
        <v>299</v>
      </c>
      <c r="AE7" s="306" t="s">
        <v>300</v>
      </c>
      <c r="AF7" s="306" t="s">
        <v>301</v>
      </c>
      <c r="AG7" s="317" t="s">
        <v>302</v>
      </c>
      <c r="AH7" s="317" t="s">
        <v>281</v>
      </c>
      <c r="AI7" s="318" t="s">
        <v>21</v>
      </c>
      <c r="AJ7" s="279" t="s">
        <v>303</v>
      </c>
      <c r="AK7" s="319" t="s">
        <v>303</v>
      </c>
    </row>
    <row r="8" s="1" customFormat="1" ht="24.95" customHeight="1" spans="1:37">
      <c r="A8" s="260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33">
        <v>9</v>
      </c>
      <c r="L8" s="280"/>
      <c r="M8" s="115"/>
      <c r="N8" s="115"/>
      <c r="O8" s="115"/>
      <c r="P8" s="115"/>
      <c r="Q8" s="115"/>
      <c r="R8" s="280"/>
      <c r="S8" s="115"/>
      <c r="T8" s="293"/>
      <c r="U8" s="293"/>
      <c r="V8" s="294"/>
      <c r="W8" s="295"/>
      <c r="X8" s="294"/>
      <c r="Y8" s="294"/>
      <c r="Z8" s="115"/>
      <c r="AA8" s="307"/>
      <c r="AB8" s="115"/>
      <c r="AC8" s="308"/>
      <c r="AD8" s="308"/>
      <c r="AE8" s="308"/>
      <c r="AF8" s="308"/>
      <c r="AG8" s="320"/>
      <c r="AH8" s="320"/>
      <c r="AI8" s="90"/>
      <c r="AJ8" s="115"/>
      <c r="AK8" s="321"/>
    </row>
    <row r="9" s="1" customFormat="1" ht="39.95" customHeight="1" spans="1:37">
      <c r="A9" s="261">
        <f>ROW(9:9)-8</f>
        <v>1</v>
      </c>
      <c r="B9" s="26">
        <v>0</v>
      </c>
      <c r="C9" s="26"/>
      <c r="D9" s="26"/>
      <c r="E9" s="26"/>
      <c r="F9" s="26"/>
      <c r="G9" s="26"/>
      <c r="H9" s="26"/>
      <c r="I9" s="26"/>
      <c r="J9" s="40"/>
      <c r="K9" s="41"/>
      <c r="L9" s="281" t="s">
        <v>1139</v>
      </c>
      <c r="M9" s="43" t="s">
        <v>1144</v>
      </c>
      <c r="N9" s="44" t="s">
        <v>1145</v>
      </c>
      <c r="O9" s="22"/>
      <c r="P9" s="22" t="s">
        <v>305</v>
      </c>
      <c r="Q9" s="22"/>
      <c r="R9" s="32" t="s">
        <v>73</v>
      </c>
      <c r="S9" s="42" t="s">
        <v>1139</v>
      </c>
      <c r="T9" s="32" t="s">
        <v>73</v>
      </c>
      <c r="U9" s="296" t="s">
        <v>306</v>
      </c>
      <c r="V9" s="297" t="s">
        <v>307</v>
      </c>
      <c r="W9" s="58" t="s">
        <v>308</v>
      </c>
      <c r="X9" s="27" t="s">
        <v>309</v>
      </c>
      <c r="Y9" s="53" t="s">
        <v>25</v>
      </c>
      <c r="Z9" s="22" t="s">
        <v>25</v>
      </c>
      <c r="AA9" s="69"/>
      <c r="AB9" s="22" t="s">
        <v>25</v>
      </c>
      <c r="AC9" s="27"/>
      <c r="AD9" s="27"/>
      <c r="AE9" s="27"/>
      <c r="AF9" s="27"/>
      <c r="AG9" s="23"/>
      <c r="AH9" s="23"/>
      <c r="AI9" s="88"/>
      <c r="AJ9" s="27">
        <v>1</v>
      </c>
      <c r="AK9" s="322">
        <v>0</v>
      </c>
    </row>
    <row r="10" s="1" customFormat="1" ht="39.95" customHeight="1" spans="1:37">
      <c r="A10" s="261">
        <f>ROW(10:10)-8</f>
        <v>2</v>
      </c>
      <c r="B10" s="26">
        <v>0</v>
      </c>
      <c r="C10" s="26"/>
      <c r="D10" s="26"/>
      <c r="E10" s="26"/>
      <c r="F10" s="26"/>
      <c r="G10" s="26"/>
      <c r="H10" s="26"/>
      <c r="I10" s="26"/>
      <c r="J10" s="40"/>
      <c r="K10" s="41"/>
      <c r="L10" s="281" t="s">
        <v>1143</v>
      </c>
      <c r="M10" s="43" t="s">
        <v>1144</v>
      </c>
      <c r="N10" s="44" t="s">
        <v>1146</v>
      </c>
      <c r="O10" s="22"/>
      <c r="P10" s="22" t="s">
        <v>305</v>
      </c>
      <c r="Q10" s="22"/>
      <c r="R10" s="32" t="s">
        <v>73</v>
      </c>
      <c r="S10" s="42" t="s">
        <v>1139</v>
      </c>
      <c r="T10" s="32" t="s">
        <v>73</v>
      </c>
      <c r="U10" s="296" t="s">
        <v>306</v>
      </c>
      <c r="V10" s="297" t="s">
        <v>307</v>
      </c>
      <c r="W10" s="58" t="s">
        <v>308</v>
      </c>
      <c r="X10" s="27" t="s">
        <v>309</v>
      </c>
      <c r="Y10" s="53" t="s">
        <v>25</v>
      </c>
      <c r="Z10" s="22" t="s">
        <v>25</v>
      </c>
      <c r="AA10" s="69"/>
      <c r="AB10" s="22" t="s">
        <v>25</v>
      </c>
      <c r="AC10" s="27"/>
      <c r="AD10" s="27"/>
      <c r="AE10" s="27"/>
      <c r="AF10" s="27"/>
      <c r="AG10" s="23"/>
      <c r="AH10" s="23"/>
      <c r="AI10" s="88"/>
      <c r="AJ10" s="27">
        <v>0</v>
      </c>
      <c r="AK10" s="322">
        <v>1</v>
      </c>
    </row>
    <row r="11" s="1" customFormat="1" ht="39.95" customHeight="1" spans="1:37">
      <c r="A11" s="261">
        <f t="shared" ref="A11:A42" si="0">ROW(11:11)-8</f>
        <v>3</v>
      </c>
      <c r="B11" s="26"/>
      <c r="C11" s="27">
        <v>1</v>
      </c>
      <c r="D11" s="27"/>
      <c r="E11" s="27"/>
      <c r="F11" s="27"/>
      <c r="G11" s="27"/>
      <c r="H11" s="27"/>
      <c r="I11" s="27"/>
      <c r="J11" s="23"/>
      <c r="K11" s="41"/>
      <c r="L11" s="281" t="s">
        <v>1147</v>
      </c>
      <c r="M11" s="43" t="s">
        <v>934</v>
      </c>
      <c r="N11" s="44" t="s">
        <v>1145</v>
      </c>
      <c r="O11" s="22"/>
      <c r="P11" s="22" t="s">
        <v>305</v>
      </c>
      <c r="Q11" s="22"/>
      <c r="R11" s="32" t="s">
        <v>73</v>
      </c>
      <c r="S11" s="42" t="s">
        <v>932</v>
      </c>
      <c r="T11" s="53" t="s">
        <v>73</v>
      </c>
      <c r="U11" s="296" t="s">
        <v>306</v>
      </c>
      <c r="V11" s="297" t="s">
        <v>307</v>
      </c>
      <c r="W11" s="29" t="s">
        <v>328</v>
      </c>
      <c r="X11" s="27" t="s">
        <v>309</v>
      </c>
      <c r="Y11" s="53" t="s">
        <v>25</v>
      </c>
      <c r="Z11" s="22" t="s">
        <v>25</v>
      </c>
      <c r="AA11" s="69"/>
      <c r="AB11" s="22" t="s">
        <v>25</v>
      </c>
      <c r="AC11" s="27"/>
      <c r="AD11" s="27"/>
      <c r="AE11" s="27"/>
      <c r="AF11" s="27"/>
      <c r="AG11" s="23"/>
      <c r="AH11" s="23"/>
      <c r="AI11" s="88"/>
      <c r="AJ11" s="27">
        <v>1</v>
      </c>
      <c r="AK11" s="322">
        <v>0</v>
      </c>
    </row>
    <row r="12" s="1" customFormat="1" ht="39.95" customHeight="1" spans="1:37">
      <c r="A12" s="261">
        <f t="shared" si="0"/>
        <v>4</v>
      </c>
      <c r="B12" s="26"/>
      <c r="C12" s="27">
        <v>1</v>
      </c>
      <c r="D12" s="27"/>
      <c r="E12" s="27"/>
      <c r="F12" s="27"/>
      <c r="G12" s="27"/>
      <c r="H12" s="27"/>
      <c r="I12" s="27"/>
      <c r="J12" s="48"/>
      <c r="K12" s="49"/>
      <c r="L12" s="281" t="s">
        <v>1148</v>
      </c>
      <c r="M12" s="43" t="s">
        <v>934</v>
      </c>
      <c r="N12" s="44" t="s">
        <v>1146</v>
      </c>
      <c r="O12" s="22"/>
      <c r="P12" s="22" t="s">
        <v>305</v>
      </c>
      <c r="Q12" s="22"/>
      <c r="R12" s="32" t="s">
        <v>73</v>
      </c>
      <c r="S12" s="42" t="s">
        <v>932</v>
      </c>
      <c r="T12" s="53" t="s">
        <v>73</v>
      </c>
      <c r="U12" s="296" t="s">
        <v>306</v>
      </c>
      <c r="V12" s="297" t="s">
        <v>307</v>
      </c>
      <c r="W12" s="29" t="s">
        <v>328</v>
      </c>
      <c r="X12" s="27" t="s">
        <v>309</v>
      </c>
      <c r="Y12" s="53" t="s">
        <v>25</v>
      </c>
      <c r="Z12" s="22" t="s">
        <v>25</v>
      </c>
      <c r="AA12" s="69"/>
      <c r="AB12" s="22" t="s">
        <v>25</v>
      </c>
      <c r="AC12" s="33"/>
      <c r="AD12" s="33"/>
      <c r="AE12" s="33"/>
      <c r="AF12" s="33"/>
      <c r="AG12" s="70"/>
      <c r="AH12" s="70"/>
      <c r="AI12" s="88"/>
      <c r="AJ12" s="27">
        <v>0</v>
      </c>
      <c r="AK12" s="322">
        <v>1</v>
      </c>
    </row>
    <row r="13" s="1" customFormat="1" ht="40" customHeight="1" spans="1:37">
      <c r="A13" s="261">
        <f t="shared" si="0"/>
        <v>5</v>
      </c>
      <c r="B13" s="26"/>
      <c r="C13" s="27"/>
      <c r="D13" s="27">
        <v>2</v>
      </c>
      <c r="E13" s="27"/>
      <c r="F13" s="27"/>
      <c r="G13" s="27"/>
      <c r="H13" s="27"/>
      <c r="I13" s="27"/>
      <c r="J13" s="48"/>
      <c r="K13" s="49"/>
      <c r="L13" s="281" t="s">
        <v>1149</v>
      </c>
      <c r="M13" s="43" t="s">
        <v>940</v>
      </c>
      <c r="N13" s="44" t="s">
        <v>1145</v>
      </c>
      <c r="O13" s="22"/>
      <c r="P13" s="22" t="s">
        <v>305</v>
      </c>
      <c r="Q13" s="33"/>
      <c r="R13" s="32" t="s">
        <v>73</v>
      </c>
      <c r="S13" s="53" t="s">
        <v>327</v>
      </c>
      <c r="T13" s="53" t="s">
        <v>25</v>
      </c>
      <c r="U13" s="296" t="s">
        <v>306</v>
      </c>
      <c r="V13" s="297" t="s">
        <v>307</v>
      </c>
      <c r="W13" s="29" t="s">
        <v>328</v>
      </c>
      <c r="X13" s="27" t="s">
        <v>309</v>
      </c>
      <c r="Y13" s="53" t="s">
        <v>25</v>
      </c>
      <c r="Z13" s="22" t="s">
        <v>25</v>
      </c>
      <c r="AA13" s="69"/>
      <c r="AB13" s="22" t="s">
        <v>25</v>
      </c>
      <c r="AC13" s="33"/>
      <c r="AD13" s="33"/>
      <c r="AE13" s="33"/>
      <c r="AF13" s="33"/>
      <c r="AG13" s="70"/>
      <c r="AH13" s="70"/>
      <c r="AI13" s="88"/>
      <c r="AJ13" s="27">
        <v>1</v>
      </c>
      <c r="AK13" s="322">
        <v>0</v>
      </c>
    </row>
    <row r="14" ht="39.95" customHeight="1" spans="1:37">
      <c r="A14" s="261">
        <f t="shared" si="0"/>
        <v>6</v>
      </c>
      <c r="B14" s="26"/>
      <c r="C14" s="27"/>
      <c r="D14" s="27">
        <v>2</v>
      </c>
      <c r="E14" s="27"/>
      <c r="F14" s="27"/>
      <c r="G14" s="27"/>
      <c r="H14" s="27"/>
      <c r="I14" s="27"/>
      <c r="J14" s="33"/>
      <c r="K14" s="41"/>
      <c r="L14" s="281" t="s">
        <v>1150</v>
      </c>
      <c r="M14" s="43" t="s">
        <v>940</v>
      </c>
      <c r="N14" s="44" t="s">
        <v>1146</v>
      </c>
      <c r="O14" s="22"/>
      <c r="P14" s="22" t="s">
        <v>305</v>
      </c>
      <c r="Q14" s="33"/>
      <c r="R14" s="32" t="s">
        <v>73</v>
      </c>
      <c r="S14" s="53" t="s">
        <v>327</v>
      </c>
      <c r="T14" s="53" t="s">
        <v>25</v>
      </c>
      <c r="U14" s="296" t="s">
        <v>306</v>
      </c>
      <c r="V14" s="297" t="s">
        <v>307</v>
      </c>
      <c r="W14" s="29" t="s">
        <v>328</v>
      </c>
      <c r="X14" s="27" t="s">
        <v>309</v>
      </c>
      <c r="Y14" s="53" t="s">
        <v>25</v>
      </c>
      <c r="Z14" s="22" t="s">
        <v>25</v>
      </c>
      <c r="AA14" s="71"/>
      <c r="AB14" s="22" t="s">
        <v>25</v>
      </c>
      <c r="AC14" s="22" t="s">
        <v>25</v>
      </c>
      <c r="AD14" s="22" t="s">
        <v>25</v>
      </c>
      <c r="AE14" s="22" t="s">
        <v>25</v>
      </c>
      <c r="AF14" s="22" t="s">
        <v>25</v>
      </c>
      <c r="AG14" s="22" t="s">
        <v>25</v>
      </c>
      <c r="AH14" s="22" t="s">
        <v>25</v>
      </c>
      <c r="AI14" s="54"/>
      <c r="AJ14" s="27">
        <v>0</v>
      </c>
      <c r="AK14" s="258">
        <v>1</v>
      </c>
    </row>
    <row r="15" ht="39.95" customHeight="1" spans="1:37">
      <c r="A15" s="261">
        <f t="shared" si="0"/>
        <v>7</v>
      </c>
      <c r="B15" s="26"/>
      <c r="C15" s="27"/>
      <c r="D15" s="27"/>
      <c r="E15" s="27">
        <v>3</v>
      </c>
      <c r="F15" s="27"/>
      <c r="G15" s="27"/>
      <c r="H15" s="27"/>
      <c r="I15" s="27"/>
      <c r="J15" s="33"/>
      <c r="K15" s="41"/>
      <c r="L15" s="51" t="s">
        <v>944</v>
      </c>
      <c r="M15" s="43" t="s">
        <v>945</v>
      </c>
      <c r="N15" s="101" t="s">
        <v>1151</v>
      </c>
      <c r="O15" s="22"/>
      <c r="P15" s="22" t="s">
        <v>305</v>
      </c>
      <c r="Q15" s="48"/>
      <c r="R15" s="32" t="s">
        <v>73</v>
      </c>
      <c r="S15" s="42" t="s">
        <v>944</v>
      </c>
      <c r="T15" s="32" t="s">
        <v>73</v>
      </c>
      <c r="U15" s="297" t="s">
        <v>307</v>
      </c>
      <c r="V15" s="296" t="s">
        <v>306</v>
      </c>
      <c r="W15" s="29" t="s">
        <v>328</v>
      </c>
      <c r="X15" s="27" t="s">
        <v>309</v>
      </c>
      <c r="Y15" s="53" t="s">
        <v>25</v>
      </c>
      <c r="Z15" s="22" t="s">
        <v>25</v>
      </c>
      <c r="AA15" s="69"/>
      <c r="AB15" s="22" t="s">
        <v>25</v>
      </c>
      <c r="AC15" s="22" t="s">
        <v>25</v>
      </c>
      <c r="AD15" s="22" t="s">
        <v>25</v>
      </c>
      <c r="AE15" s="22" t="s">
        <v>25</v>
      </c>
      <c r="AF15" s="22" t="s">
        <v>25</v>
      </c>
      <c r="AG15" s="22" t="s">
        <v>25</v>
      </c>
      <c r="AH15" s="22" t="s">
        <v>25</v>
      </c>
      <c r="AI15" s="88"/>
      <c r="AJ15" s="27">
        <v>1</v>
      </c>
      <c r="AK15" s="258">
        <v>1</v>
      </c>
    </row>
    <row r="16" ht="39.95" customHeight="1" spans="1:37">
      <c r="A16" s="261">
        <f t="shared" si="0"/>
        <v>8</v>
      </c>
      <c r="B16" s="27"/>
      <c r="C16" s="27"/>
      <c r="D16" s="27"/>
      <c r="E16" s="27"/>
      <c r="F16" s="27">
        <v>4</v>
      </c>
      <c r="G16" s="27"/>
      <c r="H16" s="27"/>
      <c r="I16" s="27"/>
      <c r="J16" s="33"/>
      <c r="K16" s="33"/>
      <c r="L16" s="42" t="s">
        <v>947</v>
      </c>
      <c r="M16" s="43" t="s">
        <v>948</v>
      </c>
      <c r="N16" s="101" t="s">
        <v>1151</v>
      </c>
      <c r="O16" s="22"/>
      <c r="P16" s="22" t="s">
        <v>305</v>
      </c>
      <c r="Q16" s="48"/>
      <c r="R16" s="32" t="s">
        <v>73</v>
      </c>
      <c r="S16" s="42" t="s">
        <v>947</v>
      </c>
      <c r="T16" s="32" t="s">
        <v>73</v>
      </c>
      <c r="U16" s="297" t="s">
        <v>307</v>
      </c>
      <c r="V16" s="296" t="s">
        <v>306</v>
      </c>
      <c r="W16" s="29" t="s">
        <v>328</v>
      </c>
      <c r="X16" s="27" t="s">
        <v>309</v>
      </c>
      <c r="Y16" s="53" t="s">
        <v>25</v>
      </c>
      <c r="Z16" s="22" t="s">
        <v>25</v>
      </c>
      <c r="AA16" s="71"/>
      <c r="AB16" s="22" t="s">
        <v>25</v>
      </c>
      <c r="AC16" s="22"/>
      <c r="AD16" s="22"/>
      <c r="AE16" s="22"/>
      <c r="AF16" s="22"/>
      <c r="AG16" s="22"/>
      <c r="AH16" s="22"/>
      <c r="AI16" s="88"/>
      <c r="AJ16" s="27">
        <v>1</v>
      </c>
      <c r="AK16" s="258">
        <v>1</v>
      </c>
    </row>
    <row r="17" ht="39.95" customHeight="1" spans="1:37">
      <c r="A17" s="261">
        <f t="shared" si="0"/>
        <v>9</v>
      </c>
      <c r="B17" s="27"/>
      <c r="C17" s="27"/>
      <c r="D17" s="27"/>
      <c r="E17" s="27"/>
      <c r="F17" s="27"/>
      <c r="G17" s="27">
        <v>5</v>
      </c>
      <c r="H17" s="27"/>
      <c r="I17" s="27"/>
      <c r="J17" s="33"/>
      <c r="K17" s="33"/>
      <c r="L17" s="42" t="s">
        <v>949</v>
      </c>
      <c r="M17" s="43" t="s">
        <v>950</v>
      </c>
      <c r="N17" s="101" t="s">
        <v>1151</v>
      </c>
      <c r="O17" s="29"/>
      <c r="P17" s="23" t="s">
        <v>305</v>
      </c>
      <c r="Q17" s="48"/>
      <c r="R17" s="32" t="s">
        <v>73</v>
      </c>
      <c r="S17" s="42" t="s">
        <v>949</v>
      </c>
      <c r="T17" s="32" t="s">
        <v>73</v>
      </c>
      <c r="U17" s="297" t="s">
        <v>307</v>
      </c>
      <c r="V17" s="296" t="s">
        <v>306</v>
      </c>
      <c r="W17" s="29" t="s">
        <v>480</v>
      </c>
      <c r="X17" s="27" t="s">
        <v>951</v>
      </c>
      <c r="Y17" s="53" t="s">
        <v>504</v>
      </c>
      <c r="Z17" s="22" t="s">
        <v>25</v>
      </c>
      <c r="AA17" s="71">
        <v>1.611</v>
      </c>
      <c r="AB17" s="22" t="s">
        <v>25</v>
      </c>
      <c r="AC17" s="22"/>
      <c r="AD17" s="22"/>
      <c r="AE17" s="22"/>
      <c r="AF17" s="22"/>
      <c r="AG17" s="22"/>
      <c r="AH17" s="22"/>
      <c r="AI17" s="88"/>
      <c r="AJ17" s="27">
        <v>1</v>
      </c>
      <c r="AK17" s="258">
        <v>1</v>
      </c>
    </row>
    <row r="18" ht="39.95" customHeight="1" spans="1:37">
      <c r="A18" s="261">
        <f t="shared" si="0"/>
        <v>10</v>
      </c>
      <c r="B18" s="27"/>
      <c r="C18" s="27"/>
      <c r="D18" s="27"/>
      <c r="E18" s="27"/>
      <c r="F18" s="27"/>
      <c r="G18" s="27">
        <v>5</v>
      </c>
      <c r="H18" s="27"/>
      <c r="I18" s="27"/>
      <c r="J18" s="33"/>
      <c r="K18" s="33"/>
      <c r="L18" s="42" t="s">
        <v>952</v>
      </c>
      <c r="M18" s="43" t="s">
        <v>953</v>
      </c>
      <c r="N18" s="101" t="s">
        <v>1151</v>
      </c>
      <c r="O18" s="29"/>
      <c r="P18" s="23" t="s">
        <v>305</v>
      </c>
      <c r="Q18" s="298"/>
      <c r="R18" s="32" t="s">
        <v>73</v>
      </c>
      <c r="S18" s="42" t="s">
        <v>952</v>
      </c>
      <c r="T18" s="32" t="s">
        <v>73</v>
      </c>
      <c r="U18" s="297" t="s">
        <v>307</v>
      </c>
      <c r="V18" s="296" t="s">
        <v>306</v>
      </c>
      <c r="W18" s="29" t="s">
        <v>341</v>
      </c>
      <c r="X18" s="27" t="s">
        <v>742</v>
      </c>
      <c r="Y18" s="27" t="s">
        <v>343</v>
      </c>
      <c r="Z18" s="22" t="s">
        <v>25</v>
      </c>
      <c r="AA18" s="71">
        <v>0.174</v>
      </c>
      <c r="AB18" s="22" t="s">
        <v>25</v>
      </c>
      <c r="AC18" s="22"/>
      <c r="AD18" s="22"/>
      <c r="AE18" s="22"/>
      <c r="AF18" s="22"/>
      <c r="AG18" s="22"/>
      <c r="AH18" s="22"/>
      <c r="AI18" s="88"/>
      <c r="AJ18" s="27">
        <v>1</v>
      </c>
      <c r="AK18" s="258">
        <v>1</v>
      </c>
    </row>
    <row r="19" ht="39.95" customHeight="1" spans="1:37">
      <c r="A19" s="261">
        <f t="shared" si="0"/>
        <v>11</v>
      </c>
      <c r="B19" s="27"/>
      <c r="C19" s="27"/>
      <c r="D19" s="27"/>
      <c r="E19" s="27"/>
      <c r="F19" s="27"/>
      <c r="G19" s="27">
        <v>5</v>
      </c>
      <c r="H19" s="27"/>
      <c r="I19" s="27"/>
      <c r="J19" s="33"/>
      <c r="K19" s="33"/>
      <c r="L19" s="42" t="s">
        <v>845</v>
      </c>
      <c r="M19" s="43" t="s">
        <v>846</v>
      </c>
      <c r="N19" s="101" t="s">
        <v>1151</v>
      </c>
      <c r="O19" s="29"/>
      <c r="P19" s="23" t="s">
        <v>305</v>
      </c>
      <c r="Q19" s="48"/>
      <c r="R19" s="32" t="s">
        <v>73</v>
      </c>
      <c r="S19" s="42" t="s">
        <v>845</v>
      </c>
      <c r="T19" s="32" t="s">
        <v>73</v>
      </c>
      <c r="U19" s="297" t="s">
        <v>307</v>
      </c>
      <c r="V19" s="296" t="s">
        <v>306</v>
      </c>
      <c r="W19" s="29" t="s">
        <v>328</v>
      </c>
      <c r="X19" s="27" t="s">
        <v>309</v>
      </c>
      <c r="Y19" s="53" t="s">
        <v>25</v>
      </c>
      <c r="Z19" s="22" t="s">
        <v>25</v>
      </c>
      <c r="AA19" s="71"/>
      <c r="AB19" s="22" t="s">
        <v>25</v>
      </c>
      <c r="AC19" s="22"/>
      <c r="AD19" s="22"/>
      <c r="AE19" s="22"/>
      <c r="AF19" s="22"/>
      <c r="AG19" s="22"/>
      <c r="AH19" s="22"/>
      <c r="AI19" s="88"/>
      <c r="AJ19" s="27">
        <v>1</v>
      </c>
      <c r="AK19" s="258">
        <v>1</v>
      </c>
    </row>
    <row r="20" s="245" customFormat="1" ht="39.95" customHeight="1" spans="1:37">
      <c r="A20" s="262">
        <f t="shared" si="0"/>
        <v>12</v>
      </c>
      <c r="B20" s="263"/>
      <c r="C20" s="263"/>
      <c r="D20" s="263"/>
      <c r="E20" s="263"/>
      <c r="F20" s="263"/>
      <c r="G20" s="263"/>
      <c r="H20" s="263">
        <v>6</v>
      </c>
      <c r="I20" s="263"/>
      <c r="J20" s="282"/>
      <c r="K20" s="282"/>
      <c r="L20" s="283" t="s">
        <v>954</v>
      </c>
      <c r="M20" s="284" t="s">
        <v>955</v>
      </c>
      <c r="N20" s="285" t="s">
        <v>1151</v>
      </c>
      <c r="O20" s="286"/>
      <c r="P20" s="287" t="s">
        <v>305</v>
      </c>
      <c r="Q20" s="299"/>
      <c r="R20" s="300" t="s">
        <v>73</v>
      </c>
      <c r="S20" s="283" t="s">
        <v>954</v>
      </c>
      <c r="T20" s="300" t="s">
        <v>73</v>
      </c>
      <c r="U20" s="301" t="s">
        <v>307</v>
      </c>
      <c r="V20" s="302" t="s">
        <v>306</v>
      </c>
      <c r="W20" s="286" t="s">
        <v>341</v>
      </c>
      <c r="X20" s="263" t="s">
        <v>535</v>
      </c>
      <c r="Y20" s="263" t="s">
        <v>343</v>
      </c>
      <c r="Z20" s="309" t="s">
        <v>25</v>
      </c>
      <c r="AA20" s="310">
        <v>0.059</v>
      </c>
      <c r="AB20" s="309" t="s">
        <v>25</v>
      </c>
      <c r="AC20" s="309"/>
      <c r="AD20" s="309"/>
      <c r="AE20" s="309"/>
      <c r="AF20" s="309"/>
      <c r="AG20" s="309"/>
      <c r="AH20" s="309"/>
      <c r="AI20" s="323"/>
      <c r="AJ20" s="263">
        <v>1</v>
      </c>
      <c r="AK20" s="324">
        <v>1</v>
      </c>
    </row>
    <row r="21" ht="39.95" customHeight="1" spans="1:37">
      <c r="A21" s="261">
        <f t="shared" si="0"/>
        <v>13</v>
      </c>
      <c r="B21" s="27"/>
      <c r="C21" s="27"/>
      <c r="D21" s="27"/>
      <c r="E21" s="27"/>
      <c r="F21" s="27"/>
      <c r="G21" s="27"/>
      <c r="H21" s="27">
        <v>6</v>
      </c>
      <c r="I21" s="27"/>
      <c r="J21" s="33"/>
      <c r="K21" s="33"/>
      <c r="L21" s="42" t="s">
        <v>956</v>
      </c>
      <c r="M21" s="43" t="s">
        <v>957</v>
      </c>
      <c r="N21" s="101" t="s">
        <v>1151</v>
      </c>
      <c r="O21" s="29"/>
      <c r="P21" s="23" t="s">
        <v>305</v>
      </c>
      <c r="Q21" s="48"/>
      <c r="R21" s="32" t="s">
        <v>73</v>
      </c>
      <c r="S21" s="42" t="s">
        <v>956</v>
      </c>
      <c r="T21" s="32" t="s">
        <v>73</v>
      </c>
      <c r="U21" s="297" t="s">
        <v>307</v>
      </c>
      <c r="V21" s="296" t="s">
        <v>306</v>
      </c>
      <c r="W21" s="29" t="s">
        <v>341</v>
      </c>
      <c r="X21" s="27" t="s">
        <v>535</v>
      </c>
      <c r="Y21" s="27" t="s">
        <v>343</v>
      </c>
      <c r="Z21" s="22" t="s">
        <v>25</v>
      </c>
      <c r="AA21" s="71">
        <v>0.103</v>
      </c>
      <c r="AB21" s="22" t="s">
        <v>25</v>
      </c>
      <c r="AC21" s="22"/>
      <c r="AD21" s="22"/>
      <c r="AE21" s="22"/>
      <c r="AF21" s="22"/>
      <c r="AG21" s="22"/>
      <c r="AH21" s="22"/>
      <c r="AI21" s="88"/>
      <c r="AJ21" s="27">
        <v>2</v>
      </c>
      <c r="AK21" s="27">
        <v>2</v>
      </c>
    </row>
    <row r="22" s="3" customFormat="1" ht="39.95" customHeight="1" spans="1:37">
      <c r="A22" s="261">
        <f t="shared" si="0"/>
        <v>14</v>
      </c>
      <c r="B22" s="27"/>
      <c r="C22" s="27"/>
      <c r="D22" s="27"/>
      <c r="E22" s="27"/>
      <c r="F22" s="27"/>
      <c r="G22" s="27"/>
      <c r="H22" s="27">
        <v>6</v>
      </c>
      <c r="I22" s="27"/>
      <c r="J22" s="33"/>
      <c r="K22" s="33"/>
      <c r="L22" s="42" t="s">
        <v>958</v>
      </c>
      <c r="M22" s="43" t="s">
        <v>959</v>
      </c>
      <c r="N22" s="101" t="s">
        <v>1151</v>
      </c>
      <c r="O22" s="29"/>
      <c r="P22" s="23" t="s">
        <v>305</v>
      </c>
      <c r="Q22" s="48"/>
      <c r="R22" s="32" t="s">
        <v>73</v>
      </c>
      <c r="S22" s="42" t="s">
        <v>958</v>
      </c>
      <c r="T22" s="32" t="s">
        <v>73</v>
      </c>
      <c r="U22" s="297" t="s">
        <v>307</v>
      </c>
      <c r="V22" s="296" t="s">
        <v>306</v>
      </c>
      <c r="W22" s="29" t="s">
        <v>341</v>
      </c>
      <c r="X22" s="27" t="s">
        <v>535</v>
      </c>
      <c r="Y22" s="27" t="s">
        <v>343</v>
      </c>
      <c r="Z22" s="22" t="s">
        <v>25</v>
      </c>
      <c r="AA22" s="71">
        <v>0.0473</v>
      </c>
      <c r="AB22" s="22" t="s">
        <v>25</v>
      </c>
      <c r="AC22" s="22"/>
      <c r="AD22" s="22"/>
      <c r="AE22" s="22"/>
      <c r="AF22" s="22"/>
      <c r="AG22" s="22"/>
      <c r="AH22" s="22"/>
      <c r="AI22" s="88"/>
      <c r="AJ22" s="27">
        <v>1</v>
      </c>
      <c r="AK22" s="27">
        <v>1</v>
      </c>
    </row>
    <row r="23" s="3" customFormat="1" ht="39.95" customHeight="1" spans="1:37">
      <c r="A23" s="264">
        <f t="shared" si="0"/>
        <v>15</v>
      </c>
      <c r="B23" s="28"/>
      <c r="C23" s="28"/>
      <c r="D23" s="28"/>
      <c r="E23" s="28"/>
      <c r="F23" s="28"/>
      <c r="G23" s="28">
        <v>5</v>
      </c>
      <c r="H23" s="28"/>
      <c r="I23" s="28"/>
      <c r="J23" s="56"/>
      <c r="K23" s="56"/>
      <c r="L23" s="46" t="s">
        <v>848</v>
      </c>
      <c r="M23" s="37" t="s">
        <v>849</v>
      </c>
      <c r="N23" s="288" t="s">
        <v>1151</v>
      </c>
      <c r="O23" s="100"/>
      <c r="P23" s="45" t="s">
        <v>305</v>
      </c>
      <c r="Q23" s="303"/>
      <c r="R23" s="60" t="s">
        <v>73</v>
      </c>
      <c r="S23" s="46" t="s">
        <v>848</v>
      </c>
      <c r="T23" s="60" t="s">
        <v>73</v>
      </c>
      <c r="U23" s="297" t="s">
        <v>307</v>
      </c>
      <c r="V23" s="296" t="s">
        <v>306</v>
      </c>
      <c r="W23" s="100" t="s">
        <v>341</v>
      </c>
      <c r="X23" s="28" t="s">
        <v>535</v>
      </c>
      <c r="Y23" s="28" t="s">
        <v>343</v>
      </c>
      <c r="Z23" s="39" t="s">
        <v>25</v>
      </c>
      <c r="AA23" s="77">
        <v>0.0615</v>
      </c>
      <c r="AB23" s="39" t="s">
        <v>25</v>
      </c>
      <c r="AC23" s="39"/>
      <c r="AD23" s="39"/>
      <c r="AE23" s="39"/>
      <c r="AF23" s="39"/>
      <c r="AG23" s="39"/>
      <c r="AH23" s="39"/>
      <c r="AI23" s="85"/>
      <c r="AJ23" s="28">
        <v>2</v>
      </c>
      <c r="AK23" s="28">
        <v>2</v>
      </c>
    </row>
    <row r="24" s="3" customFormat="1" ht="39.95" customHeight="1" spans="1:37">
      <c r="A24" s="261">
        <f t="shared" si="0"/>
        <v>16</v>
      </c>
      <c r="B24" s="27"/>
      <c r="C24" s="27"/>
      <c r="D24" s="27"/>
      <c r="E24" s="27"/>
      <c r="F24" s="27"/>
      <c r="G24" s="27">
        <v>5</v>
      </c>
      <c r="H24" s="27"/>
      <c r="I24" s="27"/>
      <c r="J24" s="22"/>
      <c r="K24" s="22"/>
      <c r="L24" s="42" t="s">
        <v>960</v>
      </c>
      <c r="M24" s="43" t="s">
        <v>961</v>
      </c>
      <c r="N24" s="101" t="s">
        <v>1151</v>
      </c>
      <c r="O24" s="29"/>
      <c r="P24" s="23" t="s">
        <v>305</v>
      </c>
      <c r="Q24" s="48"/>
      <c r="R24" s="32" t="s">
        <v>73</v>
      </c>
      <c r="S24" s="42" t="s">
        <v>960</v>
      </c>
      <c r="T24" s="32" t="s">
        <v>73</v>
      </c>
      <c r="U24" s="297" t="s">
        <v>307</v>
      </c>
      <c r="V24" s="296" t="s">
        <v>306</v>
      </c>
      <c r="W24" s="23" t="s">
        <v>492</v>
      </c>
      <c r="X24" s="27" t="s">
        <v>962</v>
      </c>
      <c r="Y24" s="53" t="s">
        <v>638</v>
      </c>
      <c r="Z24" s="22" t="s">
        <v>25</v>
      </c>
      <c r="AA24" s="71">
        <v>0.0631</v>
      </c>
      <c r="AB24" s="22" t="s">
        <v>25</v>
      </c>
      <c r="AC24" s="22"/>
      <c r="AD24" s="22"/>
      <c r="AE24" s="22"/>
      <c r="AF24" s="22"/>
      <c r="AG24" s="22"/>
      <c r="AH24" s="22"/>
      <c r="AI24" s="88"/>
      <c r="AJ24" s="27">
        <v>1</v>
      </c>
      <c r="AK24" s="258">
        <v>1</v>
      </c>
    </row>
    <row r="25" ht="39.95" customHeight="1" spans="1:37">
      <c r="A25" s="261">
        <f t="shared" si="0"/>
        <v>17</v>
      </c>
      <c r="B25" s="26"/>
      <c r="C25" s="27"/>
      <c r="D25" s="27"/>
      <c r="E25" s="27"/>
      <c r="F25" s="27"/>
      <c r="G25" s="27">
        <v>5</v>
      </c>
      <c r="H25" s="27"/>
      <c r="I25" s="27"/>
      <c r="J25" s="33"/>
      <c r="K25" s="41"/>
      <c r="L25" s="42" t="s">
        <v>963</v>
      </c>
      <c r="M25" s="43" t="s">
        <v>964</v>
      </c>
      <c r="N25" s="101" t="s">
        <v>1151</v>
      </c>
      <c r="O25" s="22"/>
      <c r="P25" s="22" t="s">
        <v>305</v>
      </c>
      <c r="Q25" s="48"/>
      <c r="R25" s="32" t="s">
        <v>73</v>
      </c>
      <c r="S25" s="42" t="s">
        <v>963</v>
      </c>
      <c r="T25" s="32" t="s">
        <v>73</v>
      </c>
      <c r="U25" s="297" t="s">
        <v>307</v>
      </c>
      <c r="V25" s="296" t="s">
        <v>306</v>
      </c>
      <c r="W25" s="29" t="s">
        <v>328</v>
      </c>
      <c r="X25" s="27" t="s">
        <v>309</v>
      </c>
      <c r="Y25" s="53" t="s">
        <v>25</v>
      </c>
      <c r="Z25" s="22" t="s">
        <v>25</v>
      </c>
      <c r="AA25" s="71">
        <f>AA26+AA27+AA28+AA29</f>
        <v>0.5839</v>
      </c>
      <c r="AB25" s="22" t="s">
        <v>25</v>
      </c>
      <c r="AC25" s="22"/>
      <c r="AD25" s="22"/>
      <c r="AE25" s="22"/>
      <c r="AF25" s="22"/>
      <c r="AG25" s="22"/>
      <c r="AH25" s="22"/>
      <c r="AI25" s="88"/>
      <c r="AJ25" s="27">
        <v>1</v>
      </c>
      <c r="AK25" s="258">
        <v>1</v>
      </c>
    </row>
    <row r="26" ht="39.95" customHeight="1" spans="1:37">
      <c r="A26" s="261">
        <f t="shared" si="0"/>
        <v>18</v>
      </c>
      <c r="B26" s="27"/>
      <c r="C26" s="27"/>
      <c r="D26" s="27"/>
      <c r="E26" s="27"/>
      <c r="F26" s="27"/>
      <c r="G26" s="27"/>
      <c r="H26" s="27">
        <v>6</v>
      </c>
      <c r="I26" s="27"/>
      <c r="J26" s="33"/>
      <c r="K26" s="33"/>
      <c r="L26" s="42" t="s">
        <v>965</v>
      </c>
      <c r="M26" s="43" t="s">
        <v>966</v>
      </c>
      <c r="N26" s="101" t="s">
        <v>1151</v>
      </c>
      <c r="O26" s="22"/>
      <c r="P26" s="22" t="s">
        <v>305</v>
      </c>
      <c r="Q26" s="48"/>
      <c r="R26" s="32" t="s">
        <v>73</v>
      </c>
      <c r="S26" s="42" t="s">
        <v>965</v>
      </c>
      <c r="T26" s="32" t="s">
        <v>73</v>
      </c>
      <c r="U26" s="297" t="s">
        <v>307</v>
      </c>
      <c r="V26" s="296" t="s">
        <v>306</v>
      </c>
      <c r="W26" s="29" t="s">
        <v>492</v>
      </c>
      <c r="X26" s="27" t="s">
        <v>517</v>
      </c>
      <c r="Y26" s="53" t="s">
        <v>494</v>
      </c>
      <c r="Z26" s="22"/>
      <c r="AA26" s="71">
        <v>0.3245</v>
      </c>
      <c r="AB26" s="22" t="s">
        <v>25</v>
      </c>
      <c r="AC26" s="22"/>
      <c r="AD26" s="22"/>
      <c r="AE26" s="22"/>
      <c r="AF26" s="22"/>
      <c r="AG26" s="22"/>
      <c r="AH26" s="22"/>
      <c r="AI26" s="88"/>
      <c r="AJ26" s="27">
        <v>1</v>
      </c>
      <c r="AK26" s="258">
        <v>1</v>
      </c>
    </row>
    <row r="27" ht="39.95" customHeight="1" spans="1:37">
      <c r="A27" s="261">
        <f t="shared" si="0"/>
        <v>19</v>
      </c>
      <c r="B27" s="23"/>
      <c r="C27" s="27"/>
      <c r="D27" s="27"/>
      <c r="E27" s="30"/>
      <c r="F27" s="29"/>
      <c r="G27" s="27"/>
      <c r="H27" s="27">
        <v>6</v>
      </c>
      <c r="I27" s="27"/>
      <c r="J27" s="22"/>
      <c r="K27" s="54"/>
      <c r="L27" s="53" t="s">
        <v>519</v>
      </c>
      <c r="M27" s="43" t="s">
        <v>520</v>
      </c>
      <c r="N27" s="47" t="s">
        <v>477</v>
      </c>
      <c r="O27" s="29"/>
      <c r="P27" s="22" t="s">
        <v>305</v>
      </c>
      <c r="Q27" s="62"/>
      <c r="R27" s="32" t="s">
        <v>81</v>
      </c>
      <c r="S27" s="53" t="s">
        <v>327</v>
      </c>
      <c r="T27" s="53" t="s">
        <v>25</v>
      </c>
      <c r="U27" s="297" t="s">
        <v>307</v>
      </c>
      <c r="V27" s="304" t="s">
        <v>306</v>
      </c>
      <c r="W27" s="23" t="s">
        <v>492</v>
      </c>
      <c r="X27" s="27" t="s">
        <v>493</v>
      </c>
      <c r="Y27" s="53" t="s">
        <v>494</v>
      </c>
      <c r="Z27" s="23" t="s">
        <v>521</v>
      </c>
      <c r="AA27" s="71">
        <v>0.0167</v>
      </c>
      <c r="AB27" s="22" t="s">
        <v>25</v>
      </c>
      <c r="AC27" s="22"/>
      <c r="AD27" s="22"/>
      <c r="AE27" s="22"/>
      <c r="AF27" s="22"/>
      <c r="AG27" s="70"/>
      <c r="AH27" s="70"/>
      <c r="AI27" s="84"/>
      <c r="AJ27" s="27">
        <v>1</v>
      </c>
      <c r="AK27" s="315">
        <v>1</v>
      </c>
    </row>
    <row r="28" ht="39.95" customHeight="1" spans="1:37">
      <c r="A28" s="261">
        <f t="shared" si="0"/>
        <v>20</v>
      </c>
      <c r="B28" s="23"/>
      <c r="C28" s="27"/>
      <c r="D28" s="27"/>
      <c r="E28" s="30"/>
      <c r="F28" s="29"/>
      <c r="G28" s="27"/>
      <c r="H28" s="27">
        <v>6</v>
      </c>
      <c r="I28" s="27"/>
      <c r="J28" s="22"/>
      <c r="K28" s="54"/>
      <c r="L28" s="53" t="s">
        <v>522</v>
      </c>
      <c r="M28" s="43" t="s">
        <v>523</v>
      </c>
      <c r="N28" s="47" t="s">
        <v>477</v>
      </c>
      <c r="O28" s="29"/>
      <c r="P28" s="22" t="s">
        <v>305</v>
      </c>
      <c r="Q28" s="62"/>
      <c r="R28" s="32" t="s">
        <v>73</v>
      </c>
      <c r="S28" s="53" t="s">
        <v>327</v>
      </c>
      <c r="T28" s="53" t="s">
        <v>25</v>
      </c>
      <c r="U28" s="297" t="s">
        <v>307</v>
      </c>
      <c r="V28" s="296" t="s">
        <v>306</v>
      </c>
      <c r="W28" s="23" t="s">
        <v>492</v>
      </c>
      <c r="X28" s="27" t="s">
        <v>493</v>
      </c>
      <c r="Y28" s="53" t="s">
        <v>494</v>
      </c>
      <c r="Z28" s="23" t="s">
        <v>524</v>
      </c>
      <c r="AA28" s="71">
        <v>0.0128</v>
      </c>
      <c r="AB28" s="22" t="s">
        <v>25</v>
      </c>
      <c r="AC28" s="22"/>
      <c r="AD28" s="22"/>
      <c r="AE28" s="22"/>
      <c r="AF28" s="22"/>
      <c r="AG28" s="70"/>
      <c r="AH28" s="70"/>
      <c r="AI28" s="84"/>
      <c r="AJ28" s="27">
        <v>1</v>
      </c>
      <c r="AK28" s="315">
        <v>1</v>
      </c>
    </row>
    <row r="29" ht="39.95" customHeight="1" spans="1:37">
      <c r="A29" s="261">
        <f t="shared" si="0"/>
        <v>21</v>
      </c>
      <c r="B29" s="27"/>
      <c r="C29" s="27"/>
      <c r="D29" s="27"/>
      <c r="E29" s="27"/>
      <c r="F29" s="27"/>
      <c r="G29" s="27"/>
      <c r="H29" s="27">
        <v>6</v>
      </c>
      <c r="I29" s="27"/>
      <c r="J29" s="33"/>
      <c r="K29" s="33"/>
      <c r="L29" s="42" t="s">
        <v>967</v>
      </c>
      <c r="M29" s="43" t="s">
        <v>968</v>
      </c>
      <c r="N29" s="101" t="s">
        <v>1151</v>
      </c>
      <c r="O29" s="22"/>
      <c r="P29" s="22" t="s">
        <v>305</v>
      </c>
      <c r="Q29" s="48"/>
      <c r="R29" s="32" t="s">
        <v>73</v>
      </c>
      <c r="S29" s="42" t="s">
        <v>967</v>
      </c>
      <c r="T29" s="32" t="s">
        <v>73</v>
      </c>
      <c r="U29" s="297" t="s">
        <v>307</v>
      </c>
      <c r="V29" s="296" t="s">
        <v>306</v>
      </c>
      <c r="W29" s="29" t="s">
        <v>328</v>
      </c>
      <c r="X29" s="27" t="s">
        <v>309</v>
      </c>
      <c r="Y29" s="53" t="s">
        <v>25</v>
      </c>
      <c r="Z29" s="22" t="s">
        <v>25</v>
      </c>
      <c r="AA29" s="71">
        <v>0.2299</v>
      </c>
      <c r="AB29" s="22" t="s">
        <v>25</v>
      </c>
      <c r="AC29" s="22"/>
      <c r="AD29" s="22"/>
      <c r="AE29" s="22"/>
      <c r="AF29" s="22"/>
      <c r="AG29" s="22"/>
      <c r="AH29" s="22"/>
      <c r="AI29" s="88"/>
      <c r="AJ29" s="27">
        <v>1</v>
      </c>
      <c r="AK29" s="258">
        <v>1</v>
      </c>
    </row>
    <row r="30" ht="39.95" customHeight="1" spans="1:37">
      <c r="A30" s="261">
        <f t="shared" si="0"/>
        <v>22</v>
      </c>
      <c r="B30" s="27"/>
      <c r="C30" s="27"/>
      <c r="D30" s="27"/>
      <c r="E30" s="27"/>
      <c r="F30" s="27">
        <v>4</v>
      </c>
      <c r="G30" s="27"/>
      <c r="H30" s="27"/>
      <c r="I30" s="27"/>
      <c r="J30" s="33"/>
      <c r="K30" s="33"/>
      <c r="L30" s="42" t="s">
        <v>969</v>
      </c>
      <c r="M30" s="43" t="s">
        <v>970</v>
      </c>
      <c r="N30" s="101" t="s">
        <v>1152</v>
      </c>
      <c r="O30" s="29"/>
      <c r="P30" s="23" t="s">
        <v>305</v>
      </c>
      <c r="Q30" s="48"/>
      <c r="R30" s="32" t="s">
        <v>73</v>
      </c>
      <c r="S30" s="42" t="s">
        <v>972</v>
      </c>
      <c r="T30" s="32" t="s">
        <v>73</v>
      </c>
      <c r="U30" s="297" t="s">
        <v>307</v>
      </c>
      <c r="V30" s="296" t="s">
        <v>306</v>
      </c>
      <c r="W30" s="29" t="s">
        <v>341</v>
      </c>
      <c r="X30" s="27" t="s">
        <v>594</v>
      </c>
      <c r="Y30" s="27" t="s">
        <v>343</v>
      </c>
      <c r="Z30" s="22" t="s">
        <v>25</v>
      </c>
      <c r="AA30" s="71">
        <v>0.0768</v>
      </c>
      <c r="AB30" s="22" t="s">
        <v>25</v>
      </c>
      <c r="AC30" s="22"/>
      <c r="AD30" s="22"/>
      <c r="AE30" s="22"/>
      <c r="AF30" s="22"/>
      <c r="AG30" s="22"/>
      <c r="AH30" s="22"/>
      <c r="AI30" s="88"/>
      <c r="AJ30" s="27">
        <v>2</v>
      </c>
      <c r="AK30" s="258">
        <v>2</v>
      </c>
    </row>
    <row r="31" ht="39.95" customHeight="1" spans="1:37">
      <c r="A31" s="261">
        <f t="shared" si="0"/>
        <v>23</v>
      </c>
      <c r="B31" s="27"/>
      <c r="C31" s="27"/>
      <c r="D31" s="27"/>
      <c r="E31" s="27"/>
      <c r="F31" s="27">
        <v>4</v>
      </c>
      <c r="G31" s="27"/>
      <c r="H31" s="27"/>
      <c r="I31" s="27"/>
      <c r="J31" s="33"/>
      <c r="K31" s="33"/>
      <c r="L31" s="42" t="s">
        <v>973</v>
      </c>
      <c r="M31" s="43" t="s">
        <v>974</v>
      </c>
      <c r="N31" s="101" t="s">
        <v>1151</v>
      </c>
      <c r="O31" s="22"/>
      <c r="P31" s="22" t="s">
        <v>305</v>
      </c>
      <c r="Q31" s="48"/>
      <c r="R31" s="32" t="s">
        <v>73</v>
      </c>
      <c r="S31" s="42" t="s">
        <v>973</v>
      </c>
      <c r="T31" s="32" t="s">
        <v>73</v>
      </c>
      <c r="U31" s="297" t="s">
        <v>307</v>
      </c>
      <c r="V31" s="296" t="s">
        <v>306</v>
      </c>
      <c r="W31" s="29" t="s">
        <v>328</v>
      </c>
      <c r="X31" s="27" t="s">
        <v>309</v>
      </c>
      <c r="Y31" s="53" t="s">
        <v>25</v>
      </c>
      <c r="Z31" s="22" t="s">
        <v>25</v>
      </c>
      <c r="AA31" s="71">
        <f>AA32+AA33</f>
        <v>0.4049</v>
      </c>
      <c r="AB31" s="22" t="s">
        <v>25</v>
      </c>
      <c r="AC31" s="22"/>
      <c r="AD31" s="22"/>
      <c r="AE31" s="22"/>
      <c r="AF31" s="22"/>
      <c r="AG31" s="22"/>
      <c r="AH31" s="22"/>
      <c r="AI31" s="88"/>
      <c r="AJ31" s="27">
        <v>1</v>
      </c>
      <c r="AK31" s="258">
        <v>1</v>
      </c>
    </row>
    <row r="32" ht="39.95" customHeight="1" spans="1:37">
      <c r="A32" s="261">
        <f t="shared" si="0"/>
        <v>24</v>
      </c>
      <c r="B32" s="27"/>
      <c r="C32" s="27"/>
      <c r="D32" s="27"/>
      <c r="E32" s="27"/>
      <c r="F32" s="27"/>
      <c r="G32" s="27">
        <v>5</v>
      </c>
      <c r="H32" s="27"/>
      <c r="I32" s="27"/>
      <c r="J32" s="33"/>
      <c r="K32" s="33"/>
      <c r="L32" s="42" t="s">
        <v>975</v>
      </c>
      <c r="M32" s="43" t="s">
        <v>976</v>
      </c>
      <c r="N32" s="101" t="s">
        <v>1151</v>
      </c>
      <c r="O32" s="29"/>
      <c r="P32" s="22" t="s">
        <v>305</v>
      </c>
      <c r="Q32" s="48"/>
      <c r="R32" s="32" t="s">
        <v>73</v>
      </c>
      <c r="S32" s="42" t="s">
        <v>975</v>
      </c>
      <c r="T32" s="53" t="s">
        <v>73</v>
      </c>
      <c r="U32" s="297" t="s">
        <v>307</v>
      </c>
      <c r="V32" s="296" t="s">
        <v>306</v>
      </c>
      <c r="W32" s="23" t="s">
        <v>492</v>
      </c>
      <c r="X32" s="27" t="s">
        <v>517</v>
      </c>
      <c r="Y32" s="53" t="s">
        <v>494</v>
      </c>
      <c r="Z32" s="23"/>
      <c r="AA32" s="71">
        <v>0.369</v>
      </c>
      <c r="AB32" s="22" t="s">
        <v>555</v>
      </c>
      <c r="AC32" s="22"/>
      <c r="AD32" s="22"/>
      <c r="AE32" s="22"/>
      <c r="AF32" s="22"/>
      <c r="AG32" s="70"/>
      <c r="AH32" s="70"/>
      <c r="AI32" s="84"/>
      <c r="AJ32" s="27">
        <v>1</v>
      </c>
      <c r="AK32" s="258">
        <v>1</v>
      </c>
    </row>
    <row r="33" ht="39.95" customHeight="1" spans="1:37">
      <c r="A33" s="261">
        <f t="shared" si="0"/>
        <v>25</v>
      </c>
      <c r="B33" s="23"/>
      <c r="C33" s="27"/>
      <c r="D33" s="27"/>
      <c r="E33" s="29"/>
      <c r="F33" s="29"/>
      <c r="G33" s="27">
        <v>5</v>
      </c>
      <c r="H33" s="27"/>
      <c r="I33" s="27"/>
      <c r="J33" s="22"/>
      <c r="K33" s="54"/>
      <c r="L33" s="27" t="s">
        <v>558</v>
      </c>
      <c r="M33" s="43" t="s">
        <v>559</v>
      </c>
      <c r="N33" s="47" t="s">
        <v>477</v>
      </c>
      <c r="O33" s="29"/>
      <c r="P33" s="22" t="s">
        <v>305</v>
      </c>
      <c r="Q33" s="62"/>
      <c r="R33" s="64" t="s">
        <v>81</v>
      </c>
      <c r="S33" s="53" t="s">
        <v>327</v>
      </c>
      <c r="T33" s="53" t="s">
        <v>25</v>
      </c>
      <c r="U33" s="297" t="s">
        <v>307</v>
      </c>
      <c r="V33" s="304" t="s">
        <v>306</v>
      </c>
      <c r="W33" s="23" t="s">
        <v>492</v>
      </c>
      <c r="X33" s="27" t="s">
        <v>560</v>
      </c>
      <c r="Y33" s="53" t="s">
        <v>494</v>
      </c>
      <c r="Z33" s="23" t="s">
        <v>561</v>
      </c>
      <c r="AA33" s="71">
        <v>0.0359</v>
      </c>
      <c r="AB33" s="22" t="s">
        <v>25</v>
      </c>
      <c r="AC33" s="22"/>
      <c r="AD33" s="22"/>
      <c r="AE33" s="22"/>
      <c r="AF33" s="22"/>
      <c r="AG33" s="70"/>
      <c r="AH33" s="70"/>
      <c r="AI33" s="90"/>
      <c r="AJ33" s="27">
        <v>1</v>
      </c>
      <c r="AK33" s="315">
        <v>1</v>
      </c>
    </row>
    <row r="34" ht="39.95" customHeight="1" spans="1:37">
      <c r="A34" s="261">
        <f t="shared" si="0"/>
        <v>26</v>
      </c>
      <c r="B34" s="26"/>
      <c r="C34" s="27"/>
      <c r="D34" s="27"/>
      <c r="E34" s="27"/>
      <c r="F34" s="27">
        <v>4</v>
      </c>
      <c r="G34" s="27"/>
      <c r="H34" s="27"/>
      <c r="I34" s="27"/>
      <c r="J34" s="33"/>
      <c r="K34" s="33"/>
      <c r="L34" s="27" t="s">
        <v>609</v>
      </c>
      <c r="M34" s="43" t="s">
        <v>610</v>
      </c>
      <c r="N34" s="43" t="s">
        <v>477</v>
      </c>
      <c r="O34" s="27"/>
      <c r="P34" s="27" t="s">
        <v>305</v>
      </c>
      <c r="Q34" s="27"/>
      <c r="R34" s="27" t="s">
        <v>81</v>
      </c>
      <c r="S34" s="27" t="s">
        <v>327</v>
      </c>
      <c r="T34" s="27" t="s">
        <v>25</v>
      </c>
      <c r="U34" s="297" t="s">
        <v>307</v>
      </c>
      <c r="V34" s="296" t="s">
        <v>306</v>
      </c>
      <c r="W34" s="27" t="s">
        <v>611</v>
      </c>
      <c r="X34" s="27" t="s">
        <v>612</v>
      </c>
      <c r="Y34" s="27" t="s">
        <v>613</v>
      </c>
      <c r="Z34" s="22" t="s">
        <v>25</v>
      </c>
      <c r="AA34" s="71">
        <v>0.14</v>
      </c>
      <c r="AB34" s="22" t="s">
        <v>25</v>
      </c>
      <c r="AC34" s="27"/>
      <c r="AD34" s="27"/>
      <c r="AE34" s="27"/>
      <c r="AF34" s="27"/>
      <c r="AG34" s="27"/>
      <c r="AH34" s="27"/>
      <c r="AI34" s="27"/>
      <c r="AJ34" s="27">
        <v>1</v>
      </c>
      <c r="AK34" s="258">
        <v>1</v>
      </c>
    </row>
    <row r="35" ht="39.95" customHeight="1" spans="1:37">
      <c r="A35" s="261">
        <f t="shared" si="0"/>
        <v>27</v>
      </c>
      <c r="B35" s="27"/>
      <c r="C35" s="27"/>
      <c r="D35" s="27"/>
      <c r="E35" s="27">
        <v>3</v>
      </c>
      <c r="F35" s="27"/>
      <c r="G35" s="27"/>
      <c r="H35" s="27"/>
      <c r="I35" s="27"/>
      <c r="J35" s="33"/>
      <c r="K35" s="33"/>
      <c r="L35" s="289" t="s">
        <v>1153</v>
      </c>
      <c r="M35" s="43" t="s">
        <v>1154</v>
      </c>
      <c r="N35" s="44" t="s">
        <v>1146</v>
      </c>
      <c r="O35" s="22"/>
      <c r="P35" s="22" t="s">
        <v>305</v>
      </c>
      <c r="Q35" s="33"/>
      <c r="R35" s="32" t="s">
        <v>73</v>
      </c>
      <c r="S35" s="42" t="s">
        <v>327</v>
      </c>
      <c r="T35" s="53" t="s">
        <v>25</v>
      </c>
      <c r="U35" s="296" t="s">
        <v>306</v>
      </c>
      <c r="V35" s="297" t="s">
        <v>307</v>
      </c>
      <c r="W35" s="23" t="s">
        <v>441</v>
      </c>
      <c r="X35" s="27" t="s">
        <v>309</v>
      </c>
      <c r="Y35" s="53" t="s">
        <v>25</v>
      </c>
      <c r="Z35" s="23" t="s">
        <v>25</v>
      </c>
      <c r="AA35" s="71">
        <v>0.2</v>
      </c>
      <c r="AB35" s="22" t="s">
        <v>25</v>
      </c>
      <c r="AC35" s="33"/>
      <c r="AD35" s="33"/>
      <c r="AE35" s="33"/>
      <c r="AF35" s="33"/>
      <c r="AG35" s="70"/>
      <c r="AH35" s="70"/>
      <c r="AI35" s="88"/>
      <c r="AJ35" s="27">
        <v>1</v>
      </c>
      <c r="AK35" s="258">
        <v>0</v>
      </c>
    </row>
    <row r="36" ht="39.95" customHeight="1" spans="1:37">
      <c r="A36" s="261">
        <f t="shared" si="0"/>
        <v>28</v>
      </c>
      <c r="B36" s="27"/>
      <c r="C36" s="27"/>
      <c r="D36" s="27"/>
      <c r="E36" s="27">
        <v>3</v>
      </c>
      <c r="F36" s="27"/>
      <c r="G36" s="27"/>
      <c r="H36" s="27"/>
      <c r="I36" s="27"/>
      <c r="J36" s="33"/>
      <c r="K36" s="33"/>
      <c r="L36" s="289" t="s">
        <v>1155</v>
      </c>
      <c r="M36" s="43" t="s">
        <v>1154</v>
      </c>
      <c r="N36" s="44" t="s">
        <v>1146</v>
      </c>
      <c r="O36" s="22"/>
      <c r="P36" s="22" t="s">
        <v>305</v>
      </c>
      <c r="Q36" s="33"/>
      <c r="R36" s="32" t="s">
        <v>73</v>
      </c>
      <c r="S36" s="42" t="s">
        <v>327</v>
      </c>
      <c r="T36" s="53" t="s">
        <v>25</v>
      </c>
      <c r="U36" s="296" t="s">
        <v>306</v>
      </c>
      <c r="V36" s="297" t="s">
        <v>307</v>
      </c>
      <c r="W36" s="23" t="s">
        <v>441</v>
      </c>
      <c r="X36" s="27" t="s">
        <v>309</v>
      </c>
      <c r="Y36" s="53" t="s">
        <v>25</v>
      </c>
      <c r="Z36" s="23" t="s">
        <v>25</v>
      </c>
      <c r="AA36" s="71">
        <v>0.2</v>
      </c>
      <c r="AB36" s="22" t="s">
        <v>25</v>
      </c>
      <c r="AC36" s="33"/>
      <c r="AD36" s="33"/>
      <c r="AE36" s="33"/>
      <c r="AF36" s="33"/>
      <c r="AG36" s="70"/>
      <c r="AH36" s="70"/>
      <c r="AI36" s="88"/>
      <c r="AJ36" s="27">
        <v>0</v>
      </c>
      <c r="AK36" s="258">
        <v>1</v>
      </c>
    </row>
    <row r="37" ht="39.95" customHeight="1" spans="1:37">
      <c r="A37" s="261">
        <f t="shared" si="0"/>
        <v>29</v>
      </c>
      <c r="B37" s="27"/>
      <c r="C37" s="27"/>
      <c r="D37" s="27"/>
      <c r="E37" s="27">
        <v>3</v>
      </c>
      <c r="F37" s="27"/>
      <c r="G37" s="27"/>
      <c r="H37" s="27"/>
      <c r="I37" s="27"/>
      <c r="J37" s="33"/>
      <c r="K37" s="33"/>
      <c r="L37" s="27" t="s">
        <v>982</v>
      </c>
      <c r="M37" s="43" t="s">
        <v>983</v>
      </c>
      <c r="N37" s="101" t="s">
        <v>1151</v>
      </c>
      <c r="O37" s="22"/>
      <c r="P37" s="22" t="s">
        <v>305</v>
      </c>
      <c r="Q37" s="58"/>
      <c r="R37" s="32" t="s">
        <v>73</v>
      </c>
      <c r="S37" s="27" t="s">
        <v>982</v>
      </c>
      <c r="T37" s="32" t="s">
        <v>73</v>
      </c>
      <c r="U37" s="297" t="s">
        <v>307</v>
      </c>
      <c r="V37" s="296" t="s">
        <v>306</v>
      </c>
      <c r="W37" s="29" t="s">
        <v>328</v>
      </c>
      <c r="X37" s="27" t="s">
        <v>309</v>
      </c>
      <c r="Y37" s="53" t="s">
        <v>25</v>
      </c>
      <c r="Z37" s="23" t="s">
        <v>25</v>
      </c>
      <c r="AA37" s="71">
        <f>AA38+AA39*AJ39+AA40*AJ40</f>
        <v>1.2936</v>
      </c>
      <c r="AB37" s="22" t="s">
        <v>25</v>
      </c>
      <c r="AC37" s="33"/>
      <c r="AD37" s="33"/>
      <c r="AE37" s="33"/>
      <c r="AF37" s="33"/>
      <c r="AG37" s="70"/>
      <c r="AH37" s="70"/>
      <c r="AI37" s="88"/>
      <c r="AJ37" s="27">
        <v>1</v>
      </c>
      <c r="AK37" s="258">
        <v>1</v>
      </c>
    </row>
    <row r="38" ht="39.95" customHeight="1" spans="1:37">
      <c r="A38" s="261">
        <f t="shared" si="0"/>
        <v>30</v>
      </c>
      <c r="B38" s="27"/>
      <c r="C38" s="27"/>
      <c r="D38" s="27"/>
      <c r="E38" s="29"/>
      <c r="F38" s="27">
        <v>4</v>
      </c>
      <c r="G38" s="27"/>
      <c r="H38" s="27"/>
      <c r="I38" s="27"/>
      <c r="J38" s="33"/>
      <c r="K38" s="33"/>
      <c r="L38" s="42" t="s">
        <v>984</v>
      </c>
      <c r="M38" s="43" t="s">
        <v>985</v>
      </c>
      <c r="N38" s="101" t="s">
        <v>1151</v>
      </c>
      <c r="O38" s="29"/>
      <c r="P38" s="22" t="s">
        <v>305</v>
      </c>
      <c r="Q38" s="58"/>
      <c r="R38" s="32" t="s">
        <v>73</v>
      </c>
      <c r="S38" s="42" t="s">
        <v>327</v>
      </c>
      <c r="T38" s="53" t="s">
        <v>25</v>
      </c>
      <c r="U38" s="297" t="s">
        <v>307</v>
      </c>
      <c r="V38" s="296" t="s">
        <v>306</v>
      </c>
      <c r="W38" s="33" t="s">
        <v>347</v>
      </c>
      <c r="X38" s="27" t="s">
        <v>986</v>
      </c>
      <c r="Y38" s="53" t="s">
        <v>987</v>
      </c>
      <c r="Z38" s="23" t="s">
        <v>25</v>
      </c>
      <c r="AA38" s="75">
        <v>1.2224</v>
      </c>
      <c r="AB38" s="22" t="s">
        <v>25</v>
      </c>
      <c r="AC38" s="33"/>
      <c r="AD38" s="33"/>
      <c r="AE38" s="33"/>
      <c r="AF38" s="33"/>
      <c r="AG38" s="70"/>
      <c r="AH38" s="70"/>
      <c r="AI38" s="88"/>
      <c r="AJ38" s="27">
        <v>1</v>
      </c>
      <c r="AK38" s="258">
        <v>1</v>
      </c>
    </row>
    <row r="39" ht="39.95" customHeight="1" spans="1:37">
      <c r="A39" s="261">
        <f t="shared" si="0"/>
        <v>31</v>
      </c>
      <c r="B39" s="23"/>
      <c r="C39" s="27"/>
      <c r="D39" s="27"/>
      <c r="E39" s="27"/>
      <c r="F39" s="27">
        <v>4</v>
      </c>
      <c r="G39" s="27"/>
      <c r="H39" s="27"/>
      <c r="I39" s="27"/>
      <c r="J39" s="22"/>
      <c r="K39" s="50"/>
      <c r="L39" s="42" t="s">
        <v>988</v>
      </c>
      <c r="M39" s="43" t="s">
        <v>989</v>
      </c>
      <c r="N39" s="101" t="s">
        <v>418</v>
      </c>
      <c r="O39" s="98"/>
      <c r="P39" s="22" t="s">
        <v>305</v>
      </c>
      <c r="Q39" s="32"/>
      <c r="R39" s="32" t="s">
        <v>73</v>
      </c>
      <c r="S39" s="42" t="s">
        <v>327</v>
      </c>
      <c r="T39" s="53" t="s">
        <v>25</v>
      </c>
      <c r="U39" s="297" t="s">
        <v>307</v>
      </c>
      <c r="V39" s="296" t="s">
        <v>306</v>
      </c>
      <c r="W39" s="29" t="s">
        <v>341</v>
      </c>
      <c r="X39" s="27" t="s">
        <v>990</v>
      </c>
      <c r="Y39" s="53" t="s">
        <v>420</v>
      </c>
      <c r="Z39" s="23" t="s">
        <v>25</v>
      </c>
      <c r="AA39" s="75">
        <v>0.0108</v>
      </c>
      <c r="AB39" s="22" t="s">
        <v>25</v>
      </c>
      <c r="AC39" s="23"/>
      <c r="AD39" s="23"/>
      <c r="AE39" s="23"/>
      <c r="AF39" s="23"/>
      <c r="AG39" s="70"/>
      <c r="AH39" s="70"/>
      <c r="AI39" s="88"/>
      <c r="AJ39" s="27">
        <v>4</v>
      </c>
      <c r="AK39" s="258">
        <v>4</v>
      </c>
    </row>
    <row r="40" ht="39.95" customHeight="1" spans="1:37">
      <c r="A40" s="261">
        <f t="shared" si="0"/>
        <v>32</v>
      </c>
      <c r="B40" s="23"/>
      <c r="C40" s="27"/>
      <c r="D40" s="27"/>
      <c r="E40" s="27"/>
      <c r="F40" s="27">
        <v>4</v>
      </c>
      <c r="G40" s="27"/>
      <c r="H40" s="27"/>
      <c r="I40" s="27"/>
      <c r="J40" s="22"/>
      <c r="K40" s="50"/>
      <c r="L40" s="27" t="s">
        <v>991</v>
      </c>
      <c r="M40" s="43" t="s">
        <v>992</v>
      </c>
      <c r="N40" s="101" t="s">
        <v>418</v>
      </c>
      <c r="O40" s="98"/>
      <c r="P40" s="22" t="s">
        <v>305</v>
      </c>
      <c r="Q40" s="32"/>
      <c r="R40" s="32" t="s">
        <v>73</v>
      </c>
      <c r="S40" s="42" t="s">
        <v>327</v>
      </c>
      <c r="T40" s="53" t="s">
        <v>25</v>
      </c>
      <c r="U40" s="297" t="s">
        <v>307</v>
      </c>
      <c r="V40" s="296" t="s">
        <v>306</v>
      </c>
      <c r="W40" s="29" t="s">
        <v>341</v>
      </c>
      <c r="X40" s="27" t="s">
        <v>990</v>
      </c>
      <c r="Y40" s="53" t="s">
        <v>420</v>
      </c>
      <c r="Z40" s="23" t="s">
        <v>25</v>
      </c>
      <c r="AA40" s="75">
        <v>0.014</v>
      </c>
      <c r="AB40" s="22" t="s">
        <v>25</v>
      </c>
      <c r="AC40" s="23"/>
      <c r="AD40" s="23"/>
      <c r="AE40" s="23"/>
      <c r="AF40" s="23"/>
      <c r="AG40" s="70"/>
      <c r="AH40" s="70"/>
      <c r="AI40" s="88"/>
      <c r="AJ40" s="27">
        <v>2</v>
      </c>
      <c r="AK40" s="258">
        <v>2</v>
      </c>
    </row>
    <row r="41" ht="39.95" customHeight="1" spans="1:37">
      <c r="A41" s="261">
        <f t="shared" si="0"/>
        <v>33</v>
      </c>
      <c r="B41" s="23"/>
      <c r="C41" s="27"/>
      <c r="D41" s="27"/>
      <c r="E41" s="27">
        <v>3</v>
      </c>
      <c r="F41" s="27"/>
      <c r="G41" s="27"/>
      <c r="H41" s="27"/>
      <c r="I41" s="27"/>
      <c r="J41" s="22"/>
      <c r="K41" s="54"/>
      <c r="L41" s="42" t="s">
        <v>993</v>
      </c>
      <c r="M41" s="43" t="s">
        <v>994</v>
      </c>
      <c r="N41" s="88" t="s">
        <v>247</v>
      </c>
      <c r="O41" s="98"/>
      <c r="P41" s="22" t="s">
        <v>305</v>
      </c>
      <c r="Q41" s="53"/>
      <c r="R41" s="32" t="s">
        <v>73</v>
      </c>
      <c r="S41" s="42" t="s">
        <v>327</v>
      </c>
      <c r="T41" s="53" t="s">
        <v>25</v>
      </c>
      <c r="U41" s="297" t="s">
        <v>307</v>
      </c>
      <c r="V41" s="296" t="s">
        <v>306</v>
      </c>
      <c r="W41" s="29" t="s">
        <v>426</v>
      </c>
      <c r="X41" s="53" t="s">
        <v>25</v>
      </c>
      <c r="Y41" s="53" t="s">
        <v>427</v>
      </c>
      <c r="Z41" s="23" t="s">
        <v>25</v>
      </c>
      <c r="AA41" s="71">
        <v>0.005</v>
      </c>
      <c r="AB41" s="22" t="s">
        <v>25</v>
      </c>
      <c r="AC41" s="22"/>
      <c r="AD41" s="22"/>
      <c r="AE41" s="22"/>
      <c r="AF41" s="22"/>
      <c r="AG41" s="70"/>
      <c r="AH41" s="70"/>
      <c r="AI41" s="88"/>
      <c r="AJ41" s="27">
        <v>1</v>
      </c>
      <c r="AK41" s="258">
        <v>1</v>
      </c>
    </row>
    <row r="42" ht="39.95" customHeight="1" spans="1:37">
      <c r="A42" s="261">
        <f t="shared" si="0"/>
        <v>34</v>
      </c>
      <c r="B42" s="27"/>
      <c r="C42" s="27"/>
      <c r="D42" s="27"/>
      <c r="E42" s="29">
        <v>3</v>
      </c>
      <c r="F42" s="27"/>
      <c r="G42" s="27"/>
      <c r="H42" s="27"/>
      <c r="I42" s="27"/>
      <c r="J42" s="22"/>
      <c r="K42" s="22"/>
      <c r="L42" s="53" t="s">
        <v>442</v>
      </c>
      <c r="M42" s="43" t="s">
        <v>443</v>
      </c>
      <c r="N42" s="47" t="s">
        <v>444</v>
      </c>
      <c r="O42" s="22"/>
      <c r="P42" s="22" t="s">
        <v>305</v>
      </c>
      <c r="Q42" s="53" t="s">
        <v>25</v>
      </c>
      <c r="R42" s="32" t="s">
        <v>73</v>
      </c>
      <c r="S42" s="42" t="s">
        <v>327</v>
      </c>
      <c r="T42" s="53" t="s">
        <v>25</v>
      </c>
      <c r="U42" s="297" t="s">
        <v>307</v>
      </c>
      <c r="V42" s="296" t="s">
        <v>306</v>
      </c>
      <c r="W42" s="53" t="s">
        <v>25</v>
      </c>
      <c r="X42" s="53" t="s">
        <v>25</v>
      </c>
      <c r="Y42" s="53" t="s">
        <v>25</v>
      </c>
      <c r="Z42" s="53" t="s">
        <v>25</v>
      </c>
      <c r="AA42" s="71">
        <v>0.001</v>
      </c>
      <c r="AB42" s="22" t="s">
        <v>25</v>
      </c>
      <c r="AC42" s="58"/>
      <c r="AD42" s="58"/>
      <c r="AE42" s="58"/>
      <c r="AF42" s="58"/>
      <c r="AG42" s="70"/>
      <c r="AH42" s="70"/>
      <c r="AI42" s="88"/>
      <c r="AJ42" s="27">
        <v>24</v>
      </c>
      <c r="AK42" s="258">
        <v>24</v>
      </c>
    </row>
    <row r="43" ht="39.95" customHeight="1" spans="1:37">
      <c r="A43" s="261">
        <f t="shared" ref="A43:A74" si="1">ROW(43:43)-8</f>
        <v>35</v>
      </c>
      <c r="B43" s="27"/>
      <c r="C43" s="27"/>
      <c r="D43" s="27">
        <v>2</v>
      </c>
      <c r="E43" s="29"/>
      <c r="F43" s="27"/>
      <c r="G43" s="27"/>
      <c r="H43" s="27"/>
      <c r="I43" s="27"/>
      <c r="J43" s="22"/>
      <c r="K43" s="22"/>
      <c r="L43" s="53" t="s">
        <v>995</v>
      </c>
      <c r="M43" s="43" t="s">
        <v>996</v>
      </c>
      <c r="N43" s="101" t="s">
        <v>1151</v>
      </c>
      <c r="O43" s="22"/>
      <c r="P43" s="22" t="s">
        <v>305</v>
      </c>
      <c r="Q43" s="53"/>
      <c r="R43" s="32" t="s">
        <v>73</v>
      </c>
      <c r="S43" s="53" t="s">
        <v>995</v>
      </c>
      <c r="T43" s="22" t="s">
        <v>73</v>
      </c>
      <c r="U43" s="297" t="s">
        <v>307</v>
      </c>
      <c r="V43" s="296" t="s">
        <v>306</v>
      </c>
      <c r="W43" s="53" t="s">
        <v>672</v>
      </c>
      <c r="X43" s="53" t="s">
        <v>997</v>
      </c>
      <c r="Y43" s="53" t="s">
        <v>25</v>
      </c>
      <c r="Z43" s="53" t="s">
        <v>25</v>
      </c>
      <c r="AA43" s="71">
        <v>0.0521</v>
      </c>
      <c r="AB43" s="22" t="s">
        <v>25</v>
      </c>
      <c r="AC43" s="58"/>
      <c r="AD43" s="58"/>
      <c r="AE43" s="58"/>
      <c r="AF43" s="58"/>
      <c r="AG43" s="70"/>
      <c r="AH43" s="70"/>
      <c r="AI43" s="88"/>
      <c r="AJ43" s="27">
        <v>1</v>
      </c>
      <c r="AK43" s="258">
        <v>1</v>
      </c>
    </row>
    <row r="44" ht="39.95" customHeight="1" spans="1:37">
      <c r="A44" s="261">
        <f t="shared" si="1"/>
        <v>36</v>
      </c>
      <c r="B44" s="27"/>
      <c r="C44" s="27"/>
      <c r="D44" s="27">
        <v>2</v>
      </c>
      <c r="E44" s="29"/>
      <c r="F44" s="27"/>
      <c r="G44" s="27"/>
      <c r="H44" s="27"/>
      <c r="I44" s="27"/>
      <c r="J44" s="22"/>
      <c r="K44" s="22"/>
      <c r="L44" s="53" t="s">
        <v>85</v>
      </c>
      <c r="M44" s="43" t="s">
        <v>86</v>
      </c>
      <c r="N44" s="99" t="s">
        <v>676</v>
      </c>
      <c r="O44" s="98" t="s">
        <v>106</v>
      </c>
      <c r="P44" s="23" t="s">
        <v>305</v>
      </c>
      <c r="Q44" s="32"/>
      <c r="R44" s="32" t="s">
        <v>73</v>
      </c>
      <c r="S44" s="53" t="s">
        <v>327</v>
      </c>
      <c r="T44" s="32" t="s">
        <v>25</v>
      </c>
      <c r="U44" s="297" t="s">
        <v>307</v>
      </c>
      <c r="V44" s="296" t="s">
        <v>306</v>
      </c>
      <c r="W44" s="29" t="s">
        <v>444</v>
      </c>
      <c r="X44" s="27" t="s">
        <v>677</v>
      </c>
      <c r="Y44" s="27" t="s">
        <v>25</v>
      </c>
      <c r="Z44" s="53" t="s">
        <v>25</v>
      </c>
      <c r="AA44" s="71">
        <v>0.0023</v>
      </c>
      <c r="AB44" s="22" t="s">
        <v>643</v>
      </c>
      <c r="AC44" s="58"/>
      <c r="AD44" s="58"/>
      <c r="AE44" s="58"/>
      <c r="AF44" s="58"/>
      <c r="AG44" s="70"/>
      <c r="AH44" s="70"/>
      <c r="AI44" s="84"/>
      <c r="AJ44" s="27">
        <v>2</v>
      </c>
      <c r="AK44" s="258">
        <v>2</v>
      </c>
    </row>
    <row r="45" ht="39.95" customHeight="1" spans="1:37">
      <c r="A45" s="261">
        <f t="shared" si="1"/>
        <v>37</v>
      </c>
      <c r="B45" s="27"/>
      <c r="C45" s="27"/>
      <c r="D45" s="27">
        <v>2</v>
      </c>
      <c r="E45" s="29"/>
      <c r="F45" s="27"/>
      <c r="G45" s="27"/>
      <c r="H45" s="27"/>
      <c r="I45" s="27"/>
      <c r="J45" s="33"/>
      <c r="K45" s="33"/>
      <c r="L45" s="27" t="s">
        <v>998</v>
      </c>
      <c r="M45" s="43" t="s">
        <v>999</v>
      </c>
      <c r="N45" s="47" t="s">
        <v>1000</v>
      </c>
      <c r="O45" s="22"/>
      <c r="P45" s="22" t="s">
        <v>305</v>
      </c>
      <c r="Q45" s="33"/>
      <c r="R45" s="32" t="s">
        <v>73</v>
      </c>
      <c r="S45" s="42" t="s">
        <v>327</v>
      </c>
      <c r="T45" s="53" t="s">
        <v>25</v>
      </c>
      <c r="U45" s="297" t="s">
        <v>307</v>
      </c>
      <c r="V45" s="296" t="s">
        <v>306</v>
      </c>
      <c r="W45" s="29" t="s">
        <v>370</v>
      </c>
      <c r="X45" s="27" t="s">
        <v>1001</v>
      </c>
      <c r="Y45" s="27" t="s">
        <v>25</v>
      </c>
      <c r="Z45" s="58" t="s">
        <v>1002</v>
      </c>
      <c r="AA45" s="71">
        <v>0.002</v>
      </c>
      <c r="AB45" s="22" t="s">
        <v>25</v>
      </c>
      <c r="AC45" s="33"/>
      <c r="AD45" s="33"/>
      <c r="AE45" s="33"/>
      <c r="AF45" s="33"/>
      <c r="AG45" s="70"/>
      <c r="AH45" s="70"/>
      <c r="AI45" s="88"/>
      <c r="AJ45" s="27">
        <v>1</v>
      </c>
      <c r="AK45" s="258">
        <v>1</v>
      </c>
    </row>
    <row r="46" ht="39.95" customHeight="1" spans="1:37">
      <c r="A46" s="261">
        <f t="shared" si="1"/>
        <v>38</v>
      </c>
      <c r="B46" s="27"/>
      <c r="C46" s="27">
        <v>1</v>
      </c>
      <c r="D46" s="27"/>
      <c r="E46" s="27"/>
      <c r="F46" s="27"/>
      <c r="G46" s="27"/>
      <c r="H46" s="27"/>
      <c r="I46" s="27"/>
      <c r="J46" s="33"/>
      <c r="K46" s="33"/>
      <c r="L46" s="289" t="s">
        <v>1156</v>
      </c>
      <c r="M46" s="43" t="s">
        <v>1157</v>
      </c>
      <c r="N46" s="44" t="s">
        <v>1146</v>
      </c>
      <c r="O46" s="22"/>
      <c r="P46" s="22" t="s">
        <v>305</v>
      </c>
      <c r="Q46" s="32"/>
      <c r="R46" s="32" t="s">
        <v>73</v>
      </c>
      <c r="S46" s="27" t="s">
        <v>1156</v>
      </c>
      <c r="T46" s="53" t="s">
        <v>73</v>
      </c>
      <c r="U46" s="296" t="s">
        <v>306</v>
      </c>
      <c r="V46" s="297" t="s">
        <v>307</v>
      </c>
      <c r="W46" s="29" t="s">
        <v>328</v>
      </c>
      <c r="X46" s="27" t="s">
        <v>309</v>
      </c>
      <c r="Y46" s="53" t="s">
        <v>25</v>
      </c>
      <c r="Z46" s="23" t="s">
        <v>25</v>
      </c>
      <c r="AA46" s="71">
        <f>AA48+AA62+AA63+AA67+AA69*AJ69+AA70+AA75*AJ75+AA76+AA77*AJ77+AA78</f>
        <v>4.6288</v>
      </c>
      <c r="AB46" s="22" t="s">
        <v>25</v>
      </c>
      <c r="AC46" s="33"/>
      <c r="AD46" s="33"/>
      <c r="AE46" s="33"/>
      <c r="AF46" s="33"/>
      <c r="AG46" s="70"/>
      <c r="AH46" s="70"/>
      <c r="AI46" s="88"/>
      <c r="AJ46" s="27">
        <v>1</v>
      </c>
      <c r="AK46" s="258">
        <v>0</v>
      </c>
    </row>
    <row r="47" ht="39.95" customHeight="1" spans="1:37">
      <c r="A47" s="261">
        <f t="shared" si="1"/>
        <v>39</v>
      </c>
      <c r="B47" s="27"/>
      <c r="C47" s="27">
        <v>1</v>
      </c>
      <c r="D47" s="27"/>
      <c r="E47" s="27"/>
      <c r="F47" s="27"/>
      <c r="G47" s="27"/>
      <c r="H47" s="27"/>
      <c r="I47" s="27"/>
      <c r="J47" s="22"/>
      <c r="K47" s="22"/>
      <c r="L47" s="281" t="s">
        <v>1158</v>
      </c>
      <c r="M47" s="43" t="s">
        <v>1157</v>
      </c>
      <c r="N47" s="44" t="s">
        <v>1146</v>
      </c>
      <c r="O47" s="22"/>
      <c r="P47" s="22" t="s">
        <v>305</v>
      </c>
      <c r="Q47" s="32"/>
      <c r="R47" s="32" t="s">
        <v>73</v>
      </c>
      <c r="S47" s="42" t="s">
        <v>1156</v>
      </c>
      <c r="T47" s="53" t="s">
        <v>73</v>
      </c>
      <c r="U47" s="296" t="s">
        <v>306</v>
      </c>
      <c r="V47" s="297" t="s">
        <v>307</v>
      </c>
      <c r="W47" s="29" t="s">
        <v>328</v>
      </c>
      <c r="X47" s="27" t="s">
        <v>309</v>
      </c>
      <c r="Y47" s="53" t="s">
        <v>25</v>
      </c>
      <c r="Z47" s="23" t="s">
        <v>25</v>
      </c>
      <c r="AA47" s="71">
        <f>AA46</f>
        <v>4.6288</v>
      </c>
      <c r="AB47" s="22" t="s">
        <v>25</v>
      </c>
      <c r="AC47" s="58"/>
      <c r="AD47" s="58"/>
      <c r="AE47" s="58"/>
      <c r="AF47" s="58"/>
      <c r="AG47" s="70"/>
      <c r="AH47" s="70"/>
      <c r="AI47" s="88"/>
      <c r="AJ47" s="27">
        <v>0</v>
      </c>
      <c r="AK47" s="258">
        <v>1</v>
      </c>
    </row>
    <row r="48" s="3" customFormat="1" ht="39.95" customHeight="1" spans="1:37">
      <c r="A48" s="261">
        <f t="shared" si="1"/>
        <v>40</v>
      </c>
      <c r="B48" s="27"/>
      <c r="C48" s="27"/>
      <c r="D48" s="27">
        <v>2</v>
      </c>
      <c r="E48" s="27"/>
      <c r="F48" s="27"/>
      <c r="G48" s="27"/>
      <c r="H48" s="27"/>
      <c r="I48" s="27"/>
      <c r="J48" s="22"/>
      <c r="K48" s="22"/>
      <c r="L48" s="281" t="s">
        <v>1159</v>
      </c>
      <c r="M48" s="43" t="s">
        <v>1009</v>
      </c>
      <c r="N48" s="101" t="s">
        <v>247</v>
      </c>
      <c r="O48" s="22"/>
      <c r="P48" s="22" t="s">
        <v>305</v>
      </c>
      <c r="Q48" s="32"/>
      <c r="R48" s="32" t="s">
        <v>73</v>
      </c>
      <c r="S48" s="42" t="s">
        <v>1159</v>
      </c>
      <c r="T48" s="53" t="s">
        <v>73</v>
      </c>
      <c r="U48" s="296" t="s">
        <v>306</v>
      </c>
      <c r="V48" s="297" t="s">
        <v>307</v>
      </c>
      <c r="W48" s="29" t="s">
        <v>328</v>
      </c>
      <c r="X48" s="27" t="s">
        <v>309</v>
      </c>
      <c r="Y48" s="53" t="s">
        <v>25</v>
      </c>
      <c r="Z48" s="23" t="s">
        <v>25</v>
      </c>
      <c r="AA48" s="71">
        <f>AA49+AA52+AA55+AA56+AA57+AA58+AA59*AJ59</f>
        <v>2.743</v>
      </c>
      <c r="AB48" s="22" t="s">
        <v>25</v>
      </c>
      <c r="AC48" s="58"/>
      <c r="AD48" s="58"/>
      <c r="AE48" s="58"/>
      <c r="AF48" s="58"/>
      <c r="AG48" s="70"/>
      <c r="AH48" s="70"/>
      <c r="AI48" s="88"/>
      <c r="AJ48" s="27">
        <v>1</v>
      </c>
      <c r="AK48" s="258">
        <v>1</v>
      </c>
    </row>
    <row r="49" s="3" customFormat="1" ht="39.95" customHeight="1" spans="1:37">
      <c r="A49" s="261">
        <f t="shared" si="1"/>
        <v>41</v>
      </c>
      <c r="B49" s="27"/>
      <c r="C49" s="27"/>
      <c r="D49" s="27"/>
      <c r="E49" s="27">
        <v>3</v>
      </c>
      <c r="F49" s="27"/>
      <c r="G49" s="27"/>
      <c r="H49" s="27"/>
      <c r="I49" s="27"/>
      <c r="J49" s="22"/>
      <c r="K49" s="22"/>
      <c r="L49" s="42" t="s">
        <v>1010</v>
      </c>
      <c r="M49" s="43" t="s">
        <v>1011</v>
      </c>
      <c r="N49" s="101" t="s">
        <v>1151</v>
      </c>
      <c r="O49" s="22"/>
      <c r="P49" s="22" t="s">
        <v>305</v>
      </c>
      <c r="Q49" s="32"/>
      <c r="R49" s="32" t="s">
        <v>73</v>
      </c>
      <c r="S49" s="42" t="s">
        <v>1010</v>
      </c>
      <c r="T49" s="53" t="s">
        <v>73</v>
      </c>
      <c r="U49" s="297" t="s">
        <v>307</v>
      </c>
      <c r="V49" s="296" t="s">
        <v>306</v>
      </c>
      <c r="W49" s="29" t="s">
        <v>328</v>
      </c>
      <c r="X49" s="27" t="s">
        <v>309</v>
      </c>
      <c r="Y49" s="53" t="s">
        <v>25</v>
      </c>
      <c r="Z49" s="23" t="s">
        <v>25</v>
      </c>
      <c r="AA49" s="71">
        <f>AA50+AA51</f>
        <v>0.5263</v>
      </c>
      <c r="AB49" s="22" t="s">
        <v>25</v>
      </c>
      <c r="AC49" s="58"/>
      <c r="AD49" s="58"/>
      <c r="AE49" s="58"/>
      <c r="AF49" s="58"/>
      <c r="AG49" s="70"/>
      <c r="AH49" s="70"/>
      <c r="AI49" s="88"/>
      <c r="AJ49" s="27">
        <v>1</v>
      </c>
      <c r="AK49" s="258">
        <v>1</v>
      </c>
    </row>
    <row r="50" s="3" customFormat="1" ht="39.95" customHeight="1" spans="1:37">
      <c r="A50" s="261">
        <f t="shared" si="1"/>
        <v>42</v>
      </c>
      <c r="B50" s="27"/>
      <c r="C50" s="27"/>
      <c r="D50" s="27"/>
      <c r="E50" s="27"/>
      <c r="F50" s="27">
        <v>4</v>
      </c>
      <c r="G50" s="27"/>
      <c r="H50" s="27"/>
      <c r="I50" s="27"/>
      <c r="J50" s="22"/>
      <c r="K50" s="22"/>
      <c r="L50" s="27" t="s">
        <v>515</v>
      </c>
      <c r="M50" s="43" t="s">
        <v>516</v>
      </c>
      <c r="N50" s="43" t="s">
        <v>477</v>
      </c>
      <c r="O50" s="27"/>
      <c r="P50" s="27" t="s">
        <v>305</v>
      </c>
      <c r="Q50" s="27"/>
      <c r="R50" s="27" t="s">
        <v>81</v>
      </c>
      <c r="S50" s="27" t="s">
        <v>327</v>
      </c>
      <c r="T50" s="27" t="s">
        <v>25</v>
      </c>
      <c r="U50" s="297" t="s">
        <v>307</v>
      </c>
      <c r="V50" s="296" t="s">
        <v>306</v>
      </c>
      <c r="W50" s="27" t="s">
        <v>492</v>
      </c>
      <c r="X50" s="27" t="s">
        <v>517</v>
      </c>
      <c r="Y50" s="27" t="s">
        <v>494</v>
      </c>
      <c r="Z50" s="27" t="s">
        <v>518</v>
      </c>
      <c r="AA50" s="71">
        <v>0.2964</v>
      </c>
      <c r="AB50" s="22" t="s">
        <v>25</v>
      </c>
      <c r="AC50" s="27"/>
      <c r="AD50" s="27"/>
      <c r="AE50" s="27"/>
      <c r="AF50" s="27"/>
      <c r="AG50" s="27"/>
      <c r="AH50" s="27"/>
      <c r="AI50" s="27"/>
      <c r="AJ50" s="27">
        <v>1</v>
      </c>
      <c r="AK50" s="258">
        <v>1</v>
      </c>
    </row>
    <row r="51" s="3" customFormat="1" ht="39.95" customHeight="1" spans="1:37">
      <c r="A51" s="261">
        <f t="shared" si="1"/>
        <v>43</v>
      </c>
      <c r="B51" s="27"/>
      <c r="C51" s="27"/>
      <c r="D51" s="27"/>
      <c r="E51" s="27"/>
      <c r="F51" s="27">
        <v>4</v>
      </c>
      <c r="G51" s="27"/>
      <c r="H51" s="27"/>
      <c r="I51" s="27"/>
      <c r="J51" s="22"/>
      <c r="K51" s="22"/>
      <c r="L51" s="27" t="s">
        <v>525</v>
      </c>
      <c r="M51" s="43" t="s">
        <v>526</v>
      </c>
      <c r="N51" s="43" t="s">
        <v>477</v>
      </c>
      <c r="O51" s="27"/>
      <c r="P51" s="27" t="s">
        <v>305</v>
      </c>
      <c r="Q51" s="27"/>
      <c r="R51" s="27" t="s">
        <v>81</v>
      </c>
      <c r="S51" s="27" t="s">
        <v>327</v>
      </c>
      <c r="T51" s="27" t="s">
        <v>25</v>
      </c>
      <c r="U51" s="297" t="s">
        <v>307</v>
      </c>
      <c r="V51" s="296" t="s">
        <v>306</v>
      </c>
      <c r="W51" s="27" t="s">
        <v>328</v>
      </c>
      <c r="X51" s="27" t="s">
        <v>309</v>
      </c>
      <c r="Y51" s="22" t="s">
        <v>25</v>
      </c>
      <c r="Z51" s="22" t="s">
        <v>25</v>
      </c>
      <c r="AA51" s="71">
        <v>0.2299</v>
      </c>
      <c r="AB51" s="27" t="s">
        <v>25</v>
      </c>
      <c r="AC51" s="27"/>
      <c r="AD51" s="27"/>
      <c r="AE51" s="27"/>
      <c r="AF51" s="27"/>
      <c r="AG51" s="27"/>
      <c r="AH51" s="27"/>
      <c r="AI51" s="27"/>
      <c r="AJ51" s="27">
        <v>1</v>
      </c>
      <c r="AK51" s="258">
        <v>1</v>
      </c>
    </row>
    <row r="52" s="3" customFormat="1" ht="39.95" customHeight="1" spans="1:37">
      <c r="A52" s="261">
        <f t="shared" si="1"/>
        <v>44</v>
      </c>
      <c r="B52" s="27"/>
      <c r="C52" s="27"/>
      <c r="D52" s="27"/>
      <c r="E52" s="27">
        <v>3</v>
      </c>
      <c r="F52" s="27"/>
      <c r="G52" s="27"/>
      <c r="H52" s="27"/>
      <c r="I52" s="27"/>
      <c r="J52" s="22"/>
      <c r="K52" s="22"/>
      <c r="L52" s="42" t="s">
        <v>868</v>
      </c>
      <c r="M52" s="43" t="s">
        <v>869</v>
      </c>
      <c r="N52" s="101" t="s">
        <v>1151</v>
      </c>
      <c r="O52" s="22"/>
      <c r="P52" s="22" t="s">
        <v>305</v>
      </c>
      <c r="Q52" s="32"/>
      <c r="R52" s="32" t="s">
        <v>73</v>
      </c>
      <c r="S52" s="42" t="s">
        <v>868</v>
      </c>
      <c r="T52" s="53" t="s">
        <v>73</v>
      </c>
      <c r="U52" s="297" t="s">
        <v>307</v>
      </c>
      <c r="V52" s="296" t="s">
        <v>306</v>
      </c>
      <c r="W52" s="27" t="s">
        <v>328</v>
      </c>
      <c r="X52" s="27" t="s">
        <v>517</v>
      </c>
      <c r="Y52" s="27" t="s">
        <v>494</v>
      </c>
      <c r="Z52" s="27" t="s">
        <v>518</v>
      </c>
      <c r="AA52" s="71">
        <v>0.3963</v>
      </c>
      <c r="AB52" s="22" t="s">
        <v>555</v>
      </c>
      <c r="AC52" s="58"/>
      <c r="AD52" s="58"/>
      <c r="AE52" s="58"/>
      <c r="AF52" s="58"/>
      <c r="AG52" s="70"/>
      <c r="AH52" s="70"/>
      <c r="AI52" s="88"/>
      <c r="AJ52" s="27">
        <v>1</v>
      </c>
      <c r="AK52" s="258">
        <v>1</v>
      </c>
    </row>
    <row r="53" s="3" customFormat="1" ht="39.95" customHeight="1" spans="1:37">
      <c r="A53" s="261">
        <f t="shared" si="1"/>
        <v>45</v>
      </c>
      <c r="B53" s="27"/>
      <c r="C53" s="27"/>
      <c r="D53" s="27"/>
      <c r="E53" s="27"/>
      <c r="F53" s="27">
        <v>4</v>
      </c>
      <c r="G53" s="27"/>
      <c r="H53" s="27"/>
      <c r="I53" s="27"/>
      <c r="J53" s="22"/>
      <c r="K53" s="22"/>
      <c r="L53" s="42" t="s">
        <v>1012</v>
      </c>
      <c r="M53" s="43" t="s">
        <v>1013</v>
      </c>
      <c r="N53" s="101" t="s">
        <v>1151</v>
      </c>
      <c r="O53" s="22"/>
      <c r="P53" s="22" t="s">
        <v>305</v>
      </c>
      <c r="Q53" s="32"/>
      <c r="R53" s="32" t="s">
        <v>73</v>
      </c>
      <c r="S53" s="42" t="s">
        <v>1012</v>
      </c>
      <c r="T53" s="53" t="s">
        <v>73</v>
      </c>
      <c r="U53" s="297" t="s">
        <v>307</v>
      </c>
      <c r="V53" s="296" t="s">
        <v>306</v>
      </c>
      <c r="W53" s="27" t="s">
        <v>492</v>
      </c>
      <c r="X53" s="27" t="s">
        <v>517</v>
      </c>
      <c r="Y53" s="27" t="s">
        <v>494</v>
      </c>
      <c r="Z53" s="27" t="s">
        <v>518</v>
      </c>
      <c r="AA53" s="71">
        <v>0.3767</v>
      </c>
      <c r="AB53" s="22"/>
      <c r="AC53" s="58"/>
      <c r="AD53" s="58"/>
      <c r="AE53" s="58"/>
      <c r="AF53" s="58"/>
      <c r="AG53" s="70"/>
      <c r="AH53" s="70"/>
      <c r="AI53" s="88"/>
      <c r="AJ53" s="27">
        <v>1</v>
      </c>
      <c r="AK53" s="258">
        <v>1</v>
      </c>
    </row>
    <row r="54" s="3" customFormat="1" ht="39.95" customHeight="1" spans="1:37">
      <c r="A54" s="261">
        <f t="shared" si="1"/>
        <v>46</v>
      </c>
      <c r="B54" s="27"/>
      <c r="C54" s="27"/>
      <c r="D54" s="27"/>
      <c r="E54" s="27"/>
      <c r="F54" s="27">
        <v>4</v>
      </c>
      <c r="G54" s="27"/>
      <c r="H54" s="27"/>
      <c r="I54" s="27"/>
      <c r="J54" s="22"/>
      <c r="K54" s="22"/>
      <c r="L54" s="42" t="s">
        <v>872</v>
      </c>
      <c r="M54" s="43" t="s">
        <v>873</v>
      </c>
      <c r="N54" s="101" t="s">
        <v>1151</v>
      </c>
      <c r="O54" s="22"/>
      <c r="P54" s="22" t="s">
        <v>305</v>
      </c>
      <c r="Q54" s="32"/>
      <c r="R54" s="32" t="s">
        <v>73</v>
      </c>
      <c r="S54" s="42" t="s">
        <v>872</v>
      </c>
      <c r="T54" s="53" t="s">
        <v>73</v>
      </c>
      <c r="U54" s="297" t="s">
        <v>307</v>
      </c>
      <c r="V54" s="296" t="s">
        <v>306</v>
      </c>
      <c r="W54" s="27" t="s">
        <v>492</v>
      </c>
      <c r="X54" s="27" t="s">
        <v>517</v>
      </c>
      <c r="Y54" s="27" t="s">
        <v>494</v>
      </c>
      <c r="Z54" s="27"/>
      <c r="AA54" s="71">
        <v>0.0196</v>
      </c>
      <c r="AB54" s="22"/>
      <c r="AC54" s="58"/>
      <c r="AD54" s="58"/>
      <c r="AE54" s="58"/>
      <c r="AF54" s="58"/>
      <c r="AG54" s="70"/>
      <c r="AH54" s="70"/>
      <c r="AI54" s="88"/>
      <c r="AJ54" s="27">
        <v>1</v>
      </c>
      <c r="AK54" s="258">
        <v>1</v>
      </c>
    </row>
    <row r="55" s="3" customFormat="1" ht="39.95" customHeight="1" spans="1:37">
      <c r="A55" s="261">
        <f t="shared" si="1"/>
        <v>47</v>
      </c>
      <c r="B55" s="27"/>
      <c r="C55" s="27"/>
      <c r="D55" s="27"/>
      <c r="E55" s="27">
        <v>3</v>
      </c>
      <c r="F55" s="27"/>
      <c r="G55" s="27"/>
      <c r="H55" s="27"/>
      <c r="I55" s="27"/>
      <c r="J55" s="22"/>
      <c r="K55" s="22"/>
      <c r="L55" s="281" t="s">
        <v>1160</v>
      </c>
      <c r="M55" s="43" t="s">
        <v>1015</v>
      </c>
      <c r="N55" s="101" t="s">
        <v>1151</v>
      </c>
      <c r="O55" s="29"/>
      <c r="P55" s="23" t="s">
        <v>305</v>
      </c>
      <c r="Q55" s="48"/>
      <c r="R55" s="32" t="s">
        <v>73</v>
      </c>
      <c r="S55" s="42" t="s">
        <v>1160</v>
      </c>
      <c r="T55" s="32" t="s">
        <v>73</v>
      </c>
      <c r="U55" s="296" t="s">
        <v>306</v>
      </c>
      <c r="V55" s="297" t="s">
        <v>307</v>
      </c>
      <c r="W55" s="29" t="s">
        <v>480</v>
      </c>
      <c r="X55" s="27" t="s">
        <v>951</v>
      </c>
      <c r="Y55" s="53" t="s">
        <v>504</v>
      </c>
      <c r="Z55" s="22" t="s">
        <v>25</v>
      </c>
      <c r="AA55" s="71">
        <v>1.17</v>
      </c>
      <c r="AB55" s="22" t="s">
        <v>25</v>
      </c>
      <c r="AC55" s="22"/>
      <c r="AD55" s="22"/>
      <c r="AE55" s="22"/>
      <c r="AF55" s="22"/>
      <c r="AG55" s="22"/>
      <c r="AH55" s="22"/>
      <c r="AI55" s="88"/>
      <c r="AJ55" s="27">
        <v>1</v>
      </c>
      <c r="AK55" s="258">
        <v>1</v>
      </c>
    </row>
    <row r="56" s="3" customFormat="1" ht="39.95" customHeight="1" spans="1:37">
      <c r="A56" s="261">
        <f t="shared" si="1"/>
        <v>48</v>
      </c>
      <c r="B56" s="27"/>
      <c r="C56" s="27"/>
      <c r="D56" s="27"/>
      <c r="E56" s="27">
        <v>3</v>
      </c>
      <c r="F56" s="27"/>
      <c r="G56" s="27"/>
      <c r="H56" s="27"/>
      <c r="I56" s="27"/>
      <c r="J56" s="22"/>
      <c r="K56" s="22"/>
      <c r="L56" s="281" t="s">
        <v>1161</v>
      </c>
      <c r="M56" s="43" t="s">
        <v>1162</v>
      </c>
      <c r="N56" s="101" t="s">
        <v>1151</v>
      </c>
      <c r="O56" s="22"/>
      <c r="P56" s="22" t="s">
        <v>305</v>
      </c>
      <c r="Q56" s="32"/>
      <c r="R56" s="32" t="s">
        <v>73</v>
      </c>
      <c r="S56" s="42" t="s">
        <v>1161</v>
      </c>
      <c r="T56" s="53" t="s">
        <v>73</v>
      </c>
      <c r="U56" s="296" t="s">
        <v>306</v>
      </c>
      <c r="V56" s="297" t="s">
        <v>307</v>
      </c>
      <c r="W56" s="29" t="s">
        <v>480</v>
      </c>
      <c r="X56" s="27" t="s">
        <v>1018</v>
      </c>
      <c r="Y56" s="53" t="s">
        <v>504</v>
      </c>
      <c r="Z56" s="22" t="s">
        <v>25</v>
      </c>
      <c r="AA56" s="71">
        <v>0.331</v>
      </c>
      <c r="AB56" s="22" t="s">
        <v>25</v>
      </c>
      <c r="AC56" s="22"/>
      <c r="AD56" s="22"/>
      <c r="AE56" s="22"/>
      <c r="AF56" s="22"/>
      <c r="AG56" s="22"/>
      <c r="AH56" s="22"/>
      <c r="AI56" s="88"/>
      <c r="AJ56" s="27">
        <v>1</v>
      </c>
      <c r="AK56" s="258">
        <v>1</v>
      </c>
    </row>
    <row r="57" s="3" customFormat="1" ht="39.95" customHeight="1" spans="1:37">
      <c r="A57" s="261">
        <f t="shared" si="1"/>
        <v>49</v>
      </c>
      <c r="B57" s="27"/>
      <c r="C57" s="27"/>
      <c r="D57" s="27"/>
      <c r="E57" s="27">
        <v>3</v>
      </c>
      <c r="F57" s="27"/>
      <c r="G57" s="27"/>
      <c r="H57" s="27"/>
      <c r="I57" s="27"/>
      <c r="J57" s="22"/>
      <c r="K57" s="22"/>
      <c r="L57" s="42" t="s">
        <v>960</v>
      </c>
      <c r="M57" s="43" t="s">
        <v>961</v>
      </c>
      <c r="N57" s="101" t="s">
        <v>1151</v>
      </c>
      <c r="O57" s="29"/>
      <c r="P57" s="23" t="s">
        <v>305</v>
      </c>
      <c r="Q57" s="48"/>
      <c r="R57" s="32" t="s">
        <v>73</v>
      </c>
      <c r="S57" s="42" t="s">
        <v>960</v>
      </c>
      <c r="T57" s="32" t="s">
        <v>73</v>
      </c>
      <c r="U57" s="297" t="s">
        <v>307</v>
      </c>
      <c r="V57" s="296" t="s">
        <v>306</v>
      </c>
      <c r="W57" s="23" t="s">
        <v>492</v>
      </c>
      <c r="X57" s="27" t="s">
        <v>962</v>
      </c>
      <c r="Y57" s="53" t="s">
        <v>638</v>
      </c>
      <c r="Z57" s="22" t="s">
        <v>25</v>
      </c>
      <c r="AA57" s="71">
        <v>0.0631</v>
      </c>
      <c r="AB57" s="22" t="s">
        <v>25</v>
      </c>
      <c r="AC57" s="22"/>
      <c r="AD57" s="22"/>
      <c r="AE57" s="22"/>
      <c r="AF57" s="22"/>
      <c r="AG57" s="22"/>
      <c r="AH57" s="22"/>
      <c r="AI57" s="88"/>
      <c r="AJ57" s="27">
        <v>1</v>
      </c>
      <c r="AK57" s="258">
        <v>1</v>
      </c>
    </row>
    <row r="58" s="3" customFormat="1" ht="39.95" customHeight="1" spans="1:37">
      <c r="A58" s="261">
        <f t="shared" si="1"/>
        <v>50</v>
      </c>
      <c r="B58" s="27"/>
      <c r="C58" s="27"/>
      <c r="D58" s="27"/>
      <c r="E58" s="27">
        <v>3</v>
      </c>
      <c r="F58" s="27"/>
      <c r="G58" s="27"/>
      <c r="H58" s="27"/>
      <c r="I58" s="27"/>
      <c r="J58" s="22"/>
      <c r="K58" s="22"/>
      <c r="L58" s="42" t="s">
        <v>1019</v>
      </c>
      <c r="M58" s="43" t="s">
        <v>1020</v>
      </c>
      <c r="N58" s="101" t="s">
        <v>1151</v>
      </c>
      <c r="O58" s="29"/>
      <c r="P58" s="22" t="s">
        <v>305</v>
      </c>
      <c r="Q58" s="32"/>
      <c r="R58" s="32" t="s">
        <v>73</v>
      </c>
      <c r="S58" s="42" t="s">
        <v>1019</v>
      </c>
      <c r="T58" s="53" t="s">
        <v>73</v>
      </c>
      <c r="U58" s="297" t="s">
        <v>307</v>
      </c>
      <c r="V58" s="296" t="s">
        <v>306</v>
      </c>
      <c r="W58" s="23" t="s">
        <v>492</v>
      </c>
      <c r="X58" s="27" t="s">
        <v>1021</v>
      </c>
      <c r="Y58" s="53" t="s">
        <v>638</v>
      </c>
      <c r="Z58" s="22" t="s">
        <v>25</v>
      </c>
      <c r="AA58" s="71">
        <v>0.0053</v>
      </c>
      <c r="AB58" s="22" t="s">
        <v>25</v>
      </c>
      <c r="AC58" s="58"/>
      <c r="AD58" s="58"/>
      <c r="AE58" s="58"/>
      <c r="AF58" s="58"/>
      <c r="AG58" s="70"/>
      <c r="AH58" s="70"/>
      <c r="AI58" s="88"/>
      <c r="AJ58" s="27">
        <v>1</v>
      </c>
      <c r="AK58" s="258">
        <v>1</v>
      </c>
    </row>
    <row r="59" s="3" customFormat="1" ht="39.95" customHeight="1" spans="1:37">
      <c r="A59" s="261">
        <f t="shared" si="1"/>
        <v>51</v>
      </c>
      <c r="B59" s="27"/>
      <c r="C59" s="27"/>
      <c r="D59" s="27"/>
      <c r="E59" s="27">
        <v>3</v>
      </c>
      <c r="F59" s="27"/>
      <c r="G59" s="27"/>
      <c r="H59" s="27"/>
      <c r="I59" s="27"/>
      <c r="J59" s="22"/>
      <c r="K59" s="22"/>
      <c r="L59" s="281" t="s">
        <v>1163</v>
      </c>
      <c r="M59" s="43" t="s">
        <v>1164</v>
      </c>
      <c r="N59" s="101" t="s">
        <v>247</v>
      </c>
      <c r="O59" s="27"/>
      <c r="P59" s="22" t="s">
        <v>305</v>
      </c>
      <c r="Q59" s="32"/>
      <c r="R59" s="32" t="s">
        <v>73</v>
      </c>
      <c r="S59" s="42" t="s">
        <v>1163</v>
      </c>
      <c r="T59" s="53" t="s">
        <v>73</v>
      </c>
      <c r="U59" s="296" t="s">
        <v>306</v>
      </c>
      <c r="V59" s="297" t="s">
        <v>307</v>
      </c>
      <c r="W59" s="23" t="s">
        <v>492</v>
      </c>
      <c r="X59" s="27" t="s">
        <v>637</v>
      </c>
      <c r="Y59" s="53" t="s">
        <v>638</v>
      </c>
      <c r="Z59" s="22" t="s">
        <v>25</v>
      </c>
      <c r="AA59" s="71">
        <v>0.1255</v>
      </c>
      <c r="AB59" s="22" t="s">
        <v>25</v>
      </c>
      <c r="AC59" s="58"/>
      <c r="AD59" s="58"/>
      <c r="AE59" s="58"/>
      <c r="AF59" s="58"/>
      <c r="AG59" s="70"/>
      <c r="AH59" s="70"/>
      <c r="AI59" s="88"/>
      <c r="AJ59" s="27">
        <v>2</v>
      </c>
      <c r="AK59" s="258">
        <v>2</v>
      </c>
    </row>
    <row r="60" s="3" customFormat="1" ht="39.95" customHeight="1" spans="1:37">
      <c r="A60" s="261">
        <f t="shared" si="1"/>
        <v>52</v>
      </c>
      <c r="B60" s="27"/>
      <c r="C60" s="27"/>
      <c r="D60" s="27"/>
      <c r="E60" s="27">
        <v>3</v>
      </c>
      <c r="F60" s="27"/>
      <c r="G60" s="27"/>
      <c r="H60" s="27"/>
      <c r="I60" s="27"/>
      <c r="J60" s="22"/>
      <c r="K60" s="22"/>
      <c r="L60" s="281" t="s">
        <v>1165</v>
      </c>
      <c r="M60" s="43" t="s">
        <v>1166</v>
      </c>
      <c r="N60" s="101" t="s">
        <v>247</v>
      </c>
      <c r="O60" s="27"/>
      <c r="P60" s="22"/>
      <c r="Q60" s="32"/>
      <c r="R60" s="32"/>
      <c r="S60" s="42" t="s">
        <v>1165</v>
      </c>
      <c r="T60" s="53" t="s">
        <v>73</v>
      </c>
      <c r="U60" s="296" t="s">
        <v>306</v>
      </c>
      <c r="V60" s="297" t="s">
        <v>307</v>
      </c>
      <c r="W60" s="23" t="s">
        <v>341</v>
      </c>
      <c r="X60" s="27" t="s">
        <v>535</v>
      </c>
      <c r="Y60" s="53" t="s">
        <v>343</v>
      </c>
      <c r="Z60" s="22" t="s">
        <v>25</v>
      </c>
      <c r="AA60" s="71"/>
      <c r="AB60" s="22"/>
      <c r="AC60" s="58"/>
      <c r="AD60" s="58"/>
      <c r="AE60" s="58"/>
      <c r="AF60" s="58"/>
      <c r="AG60" s="70"/>
      <c r="AH60" s="70"/>
      <c r="AI60" s="88"/>
      <c r="AJ60" s="27">
        <v>2</v>
      </c>
      <c r="AK60" s="258">
        <v>2</v>
      </c>
    </row>
    <row r="61" s="3" customFormat="1" ht="39.95" customHeight="1" spans="1:37">
      <c r="A61" s="261">
        <f t="shared" si="1"/>
        <v>53</v>
      </c>
      <c r="B61" s="27"/>
      <c r="C61" s="27"/>
      <c r="D61" s="27"/>
      <c r="E61" s="27">
        <v>3</v>
      </c>
      <c r="F61" s="27"/>
      <c r="G61" s="27"/>
      <c r="H61" s="27"/>
      <c r="I61" s="27"/>
      <c r="J61" s="22"/>
      <c r="K61" s="22"/>
      <c r="L61" s="281" t="s">
        <v>1167</v>
      </c>
      <c r="M61" s="43" t="s">
        <v>1168</v>
      </c>
      <c r="N61" s="101" t="s">
        <v>247</v>
      </c>
      <c r="O61" s="27"/>
      <c r="P61" s="22"/>
      <c r="Q61" s="32"/>
      <c r="R61" s="32"/>
      <c r="S61" s="42" t="s">
        <v>1167</v>
      </c>
      <c r="T61" s="53" t="s">
        <v>73</v>
      </c>
      <c r="U61" s="296" t="s">
        <v>306</v>
      </c>
      <c r="V61" s="297" t="s">
        <v>307</v>
      </c>
      <c r="W61" s="23" t="s">
        <v>341</v>
      </c>
      <c r="X61" s="27" t="s">
        <v>535</v>
      </c>
      <c r="Y61" s="53" t="s">
        <v>343</v>
      </c>
      <c r="Z61" s="22" t="s">
        <v>25</v>
      </c>
      <c r="AA61" s="71"/>
      <c r="AB61" s="22"/>
      <c r="AC61" s="58"/>
      <c r="AD61" s="58"/>
      <c r="AE61" s="58"/>
      <c r="AF61" s="58"/>
      <c r="AG61" s="70"/>
      <c r="AH61" s="70"/>
      <c r="AI61" s="88"/>
      <c r="AJ61" s="27">
        <v>2</v>
      </c>
      <c r="AK61" s="258">
        <v>2</v>
      </c>
    </row>
    <row r="62" s="3" customFormat="1" ht="39.95" customHeight="1" spans="1:37">
      <c r="A62" s="261">
        <f t="shared" si="1"/>
        <v>54</v>
      </c>
      <c r="B62" s="27"/>
      <c r="C62" s="27"/>
      <c r="D62" s="27">
        <v>2</v>
      </c>
      <c r="E62" s="27"/>
      <c r="F62" s="27"/>
      <c r="G62" s="27"/>
      <c r="H62" s="27"/>
      <c r="I62" s="27"/>
      <c r="J62" s="22"/>
      <c r="K62" s="22"/>
      <c r="L62" s="42" t="s">
        <v>1024</v>
      </c>
      <c r="M62" s="43" t="s">
        <v>1025</v>
      </c>
      <c r="N62" s="101" t="s">
        <v>1151</v>
      </c>
      <c r="O62" s="29"/>
      <c r="P62" s="22" t="s">
        <v>305</v>
      </c>
      <c r="Q62" s="32"/>
      <c r="R62" s="32" t="s">
        <v>73</v>
      </c>
      <c r="S62" s="42" t="s">
        <v>1024</v>
      </c>
      <c r="T62" s="53" t="s">
        <v>73</v>
      </c>
      <c r="U62" s="297" t="s">
        <v>307</v>
      </c>
      <c r="V62" s="296" t="s">
        <v>306</v>
      </c>
      <c r="W62" s="23" t="s">
        <v>611</v>
      </c>
      <c r="X62" s="27" t="s">
        <v>612</v>
      </c>
      <c r="Y62" s="53" t="s">
        <v>613</v>
      </c>
      <c r="Z62" s="22" t="s">
        <v>25</v>
      </c>
      <c r="AA62" s="71">
        <v>0.0294</v>
      </c>
      <c r="AB62" s="22" t="s">
        <v>25</v>
      </c>
      <c r="AC62" s="58"/>
      <c r="AD62" s="58"/>
      <c r="AE62" s="58"/>
      <c r="AF62" s="58"/>
      <c r="AG62" s="70"/>
      <c r="AH62" s="70"/>
      <c r="AI62" s="88"/>
      <c r="AJ62" s="27">
        <v>1</v>
      </c>
      <c r="AK62" s="258">
        <v>1</v>
      </c>
    </row>
    <row r="63" s="3" customFormat="1" ht="39.95" customHeight="1" spans="1:37">
      <c r="A63" s="261">
        <f t="shared" si="1"/>
        <v>55</v>
      </c>
      <c r="B63" s="27"/>
      <c r="C63" s="27"/>
      <c r="D63" s="27">
        <v>2</v>
      </c>
      <c r="E63" s="27"/>
      <c r="F63" s="27"/>
      <c r="G63" s="27"/>
      <c r="H63" s="27"/>
      <c r="I63" s="27"/>
      <c r="J63" s="22"/>
      <c r="K63" s="22"/>
      <c r="L63" s="281" t="s">
        <v>1169</v>
      </c>
      <c r="M63" s="43" t="s">
        <v>1027</v>
      </c>
      <c r="N63" s="101" t="s">
        <v>247</v>
      </c>
      <c r="O63" s="22"/>
      <c r="P63" s="22" t="s">
        <v>305</v>
      </c>
      <c r="Q63" s="32"/>
      <c r="R63" s="32" t="s">
        <v>73</v>
      </c>
      <c r="S63" s="42" t="s">
        <v>1169</v>
      </c>
      <c r="T63" s="53" t="s">
        <v>73</v>
      </c>
      <c r="U63" s="296" t="s">
        <v>306</v>
      </c>
      <c r="V63" s="297" t="s">
        <v>307</v>
      </c>
      <c r="W63" s="27" t="s">
        <v>328</v>
      </c>
      <c r="X63" s="27" t="s">
        <v>309</v>
      </c>
      <c r="Y63" s="22" t="s">
        <v>25</v>
      </c>
      <c r="Z63" s="22" t="s">
        <v>25</v>
      </c>
      <c r="AA63" s="71">
        <f>AA64+AA65*AJ65+AA66*AJ66</f>
        <v>0.5042</v>
      </c>
      <c r="AB63" s="22" t="s">
        <v>25</v>
      </c>
      <c r="AC63" s="58"/>
      <c r="AD63" s="58"/>
      <c r="AE63" s="58"/>
      <c r="AF63" s="58"/>
      <c r="AG63" s="70"/>
      <c r="AH63" s="70"/>
      <c r="AI63" s="88"/>
      <c r="AJ63" s="27">
        <v>1</v>
      </c>
      <c r="AK63" s="258">
        <v>1</v>
      </c>
    </row>
    <row r="64" s="3" customFormat="1" ht="39.95" customHeight="1" spans="1:37">
      <c r="A64" s="261">
        <f t="shared" si="1"/>
        <v>56</v>
      </c>
      <c r="B64" s="27"/>
      <c r="C64" s="27"/>
      <c r="D64" s="27"/>
      <c r="E64" s="27">
        <v>3</v>
      </c>
      <c r="F64" s="27"/>
      <c r="G64" s="27"/>
      <c r="H64" s="27"/>
      <c r="I64" s="27"/>
      <c r="J64" s="22"/>
      <c r="K64" s="22"/>
      <c r="L64" s="281" t="s">
        <v>1170</v>
      </c>
      <c r="M64" s="43" t="s">
        <v>1029</v>
      </c>
      <c r="N64" s="101" t="s">
        <v>247</v>
      </c>
      <c r="O64" s="29"/>
      <c r="P64" s="22" t="s">
        <v>305</v>
      </c>
      <c r="Q64" s="32"/>
      <c r="R64" s="32" t="s">
        <v>73</v>
      </c>
      <c r="S64" s="27" t="s">
        <v>327</v>
      </c>
      <c r="T64" s="27" t="s">
        <v>25</v>
      </c>
      <c r="U64" s="296" t="s">
        <v>306</v>
      </c>
      <c r="V64" s="297" t="s">
        <v>307</v>
      </c>
      <c r="W64" s="29" t="s">
        <v>347</v>
      </c>
      <c r="X64" s="27" t="s">
        <v>1030</v>
      </c>
      <c r="Y64" s="27" t="s">
        <v>1031</v>
      </c>
      <c r="Z64" s="22" t="s">
        <v>25</v>
      </c>
      <c r="AA64" s="71">
        <v>0.4546</v>
      </c>
      <c r="AB64" s="22" t="s">
        <v>25</v>
      </c>
      <c r="AC64" s="58"/>
      <c r="AD64" s="58"/>
      <c r="AE64" s="58"/>
      <c r="AF64" s="58"/>
      <c r="AG64" s="70"/>
      <c r="AH64" s="70"/>
      <c r="AI64" s="88"/>
      <c r="AJ64" s="27">
        <v>1</v>
      </c>
      <c r="AK64" s="258">
        <v>1</v>
      </c>
    </row>
    <row r="65" s="3" customFormat="1" ht="39.95" customHeight="1" spans="1:37">
      <c r="A65" s="261">
        <f t="shared" si="1"/>
        <v>57</v>
      </c>
      <c r="B65" s="27"/>
      <c r="C65" s="27"/>
      <c r="D65" s="27"/>
      <c r="E65" s="27">
        <v>3</v>
      </c>
      <c r="F65" s="27"/>
      <c r="G65" s="27"/>
      <c r="H65" s="27"/>
      <c r="I65" s="27"/>
      <c r="J65" s="22"/>
      <c r="K65" s="22"/>
      <c r="L65" s="42" t="s">
        <v>988</v>
      </c>
      <c r="M65" s="43" t="s">
        <v>1032</v>
      </c>
      <c r="N65" s="101" t="s">
        <v>418</v>
      </c>
      <c r="O65" s="29"/>
      <c r="P65" s="22" t="s">
        <v>305</v>
      </c>
      <c r="Q65" s="32"/>
      <c r="R65" s="32" t="s">
        <v>73</v>
      </c>
      <c r="S65" s="27" t="s">
        <v>327</v>
      </c>
      <c r="T65" s="27" t="s">
        <v>25</v>
      </c>
      <c r="U65" s="297" t="s">
        <v>307</v>
      </c>
      <c r="V65" s="296" t="s">
        <v>306</v>
      </c>
      <c r="W65" s="29" t="s">
        <v>341</v>
      </c>
      <c r="X65" s="27" t="s">
        <v>1033</v>
      </c>
      <c r="Y65" s="53" t="s">
        <v>420</v>
      </c>
      <c r="Z65" s="23" t="s">
        <v>25</v>
      </c>
      <c r="AA65" s="75">
        <v>0.0108</v>
      </c>
      <c r="AB65" s="22" t="s">
        <v>25</v>
      </c>
      <c r="AC65" s="58"/>
      <c r="AD65" s="58"/>
      <c r="AE65" s="58"/>
      <c r="AF65" s="58"/>
      <c r="AG65" s="70"/>
      <c r="AH65" s="70"/>
      <c r="AI65" s="88"/>
      <c r="AJ65" s="27">
        <v>2</v>
      </c>
      <c r="AK65" s="315">
        <v>2</v>
      </c>
    </row>
    <row r="66" s="3" customFormat="1" ht="39.95" customHeight="1" spans="1:37">
      <c r="A66" s="261">
        <f t="shared" si="1"/>
        <v>58</v>
      </c>
      <c r="B66" s="27"/>
      <c r="C66" s="27"/>
      <c r="D66" s="27"/>
      <c r="E66" s="27">
        <v>3</v>
      </c>
      <c r="F66" s="27"/>
      <c r="G66" s="27"/>
      <c r="H66" s="27"/>
      <c r="I66" s="27"/>
      <c r="J66" s="22"/>
      <c r="K66" s="22"/>
      <c r="L66" s="42" t="s">
        <v>991</v>
      </c>
      <c r="M66" s="43" t="s">
        <v>1034</v>
      </c>
      <c r="N66" s="101" t="s">
        <v>418</v>
      </c>
      <c r="O66" s="29"/>
      <c r="P66" s="22" t="s">
        <v>305</v>
      </c>
      <c r="Q66" s="32"/>
      <c r="R66" s="32" t="s">
        <v>73</v>
      </c>
      <c r="S66" s="27" t="s">
        <v>327</v>
      </c>
      <c r="T66" s="27" t="s">
        <v>25</v>
      </c>
      <c r="U66" s="297" t="s">
        <v>307</v>
      </c>
      <c r="V66" s="296" t="s">
        <v>306</v>
      </c>
      <c r="W66" s="29" t="s">
        <v>341</v>
      </c>
      <c r="X66" s="27" t="s">
        <v>1035</v>
      </c>
      <c r="Y66" s="53" t="s">
        <v>420</v>
      </c>
      <c r="Z66" s="23" t="s">
        <v>25</v>
      </c>
      <c r="AA66" s="75">
        <v>0.014</v>
      </c>
      <c r="AB66" s="22" t="s">
        <v>25</v>
      </c>
      <c r="AC66" s="58"/>
      <c r="AD66" s="58"/>
      <c r="AE66" s="58"/>
      <c r="AF66" s="58"/>
      <c r="AG66" s="70"/>
      <c r="AH66" s="70"/>
      <c r="AI66" s="88"/>
      <c r="AJ66" s="27">
        <v>2</v>
      </c>
      <c r="AK66" s="315">
        <v>2</v>
      </c>
    </row>
    <row r="67" s="3" customFormat="1" ht="39.95" customHeight="1" spans="1:37">
      <c r="A67" s="261">
        <f t="shared" si="1"/>
        <v>59</v>
      </c>
      <c r="B67" s="27"/>
      <c r="C67" s="27"/>
      <c r="D67" s="27">
        <v>2</v>
      </c>
      <c r="E67" s="27"/>
      <c r="F67" s="27"/>
      <c r="G67" s="27"/>
      <c r="H67" s="27"/>
      <c r="I67" s="27"/>
      <c r="J67" s="22"/>
      <c r="K67" s="22"/>
      <c r="L67" s="281" t="s">
        <v>1171</v>
      </c>
      <c r="M67" s="43" t="s">
        <v>1172</v>
      </c>
      <c r="N67" s="44" t="s">
        <v>1146</v>
      </c>
      <c r="O67" s="29"/>
      <c r="P67" s="22" t="s">
        <v>305</v>
      </c>
      <c r="Q67" s="32"/>
      <c r="R67" s="32" t="s">
        <v>73</v>
      </c>
      <c r="S67" s="27" t="s">
        <v>327</v>
      </c>
      <c r="T67" s="27" t="s">
        <v>25</v>
      </c>
      <c r="U67" s="296" t="s">
        <v>306</v>
      </c>
      <c r="V67" s="297" t="s">
        <v>307</v>
      </c>
      <c r="W67" s="29" t="s">
        <v>328</v>
      </c>
      <c r="X67" s="27" t="s">
        <v>309</v>
      </c>
      <c r="Y67" s="22" t="s">
        <v>25</v>
      </c>
      <c r="Z67" s="22" t="s">
        <v>25</v>
      </c>
      <c r="AA67" s="71">
        <v>0.2</v>
      </c>
      <c r="AB67" s="22"/>
      <c r="AC67" s="58"/>
      <c r="AD67" s="58"/>
      <c r="AE67" s="58"/>
      <c r="AF67" s="58"/>
      <c r="AG67" s="70"/>
      <c r="AH67" s="70"/>
      <c r="AI67" s="88"/>
      <c r="AJ67" s="27">
        <v>1</v>
      </c>
      <c r="AK67" s="258">
        <v>0</v>
      </c>
    </row>
    <row r="68" s="3" customFormat="1" ht="39.95" customHeight="1" spans="1:37">
      <c r="A68" s="261">
        <f t="shared" si="1"/>
        <v>60</v>
      </c>
      <c r="B68" s="27"/>
      <c r="C68" s="27"/>
      <c r="D68" s="27">
        <v>2</v>
      </c>
      <c r="E68" s="27"/>
      <c r="F68" s="27"/>
      <c r="G68" s="27"/>
      <c r="H68" s="27"/>
      <c r="I68" s="27"/>
      <c r="J68" s="22"/>
      <c r="K68" s="22"/>
      <c r="L68" s="281" t="s">
        <v>1173</v>
      </c>
      <c r="M68" s="43" t="s">
        <v>1172</v>
      </c>
      <c r="N68" s="44" t="s">
        <v>1146</v>
      </c>
      <c r="O68" s="29"/>
      <c r="P68" s="22" t="s">
        <v>305</v>
      </c>
      <c r="Q68" s="32"/>
      <c r="R68" s="32" t="s">
        <v>73</v>
      </c>
      <c r="S68" s="27" t="s">
        <v>327</v>
      </c>
      <c r="T68" s="27" t="s">
        <v>25</v>
      </c>
      <c r="U68" s="296" t="s">
        <v>306</v>
      </c>
      <c r="V68" s="297" t="s">
        <v>307</v>
      </c>
      <c r="W68" s="29" t="s">
        <v>328</v>
      </c>
      <c r="X68" s="27" t="s">
        <v>309</v>
      </c>
      <c r="Y68" s="22" t="s">
        <v>25</v>
      </c>
      <c r="Z68" s="22" t="s">
        <v>25</v>
      </c>
      <c r="AA68" s="71">
        <v>0.2</v>
      </c>
      <c r="AB68" s="22" t="s">
        <v>25</v>
      </c>
      <c r="AC68" s="58"/>
      <c r="AD68" s="58"/>
      <c r="AE68" s="58"/>
      <c r="AF68" s="58"/>
      <c r="AG68" s="70"/>
      <c r="AH68" s="70"/>
      <c r="AI68" s="88"/>
      <c r="AJ68" s="27">
        <v>0</v>
      </c>
      <c r="AK68" s="258">
        <v>1</v>
      </c>
    </row>
    <row r="69" s="3" customFormat="1" ht="39.95" customHeight="1" spans="1:37">
      <c r="A69" s="261">
        <f t="shared" si="1"/>
        <v>61</v>
      </c>
      <c r="B69" s="27"/>
      <c r="C69" s="27"/>
      <c r="D69" s="27">
        <v>2</v>
      </c>
      <c r="E69" s="27"/>
      <c r="F69" s="27"/>
      <c r="G69" s="27"/>
      <c r="H69" s="27"/>
      <c r="I69" s="27"/>
      <c r="J69" s="22"/>
      <c r="K69" s="22"/>
      <c r="L69" s="42" t="s">
        <v>442</v>
      </c>
      <c r="M69" s="43" t="s">
        <v>443</v>
      </c>
      <c r="N69" s="47" t="s">
        <v>444</v>
      </c>
      <c r="O69" s="29"/>
      <c r="P69" s="22" t="s">
        <v>305</v>
      </c>
      <c r="Q69" s="53" t="s">
        <v>25</v>
      </c>
      <c r="R69" s="32" t="s">
        <v>73</v>
      </c>
      <c r="S69" s="42" t="s">
        <v>327</v>
      </c>
      <c r="T69" s="53" t="s">
        <v>25</v>
      </c>
      <c r="U69" s="297" t="s">
        <v>307</v>
      </c>
      <c r="V69" s="296" t="s">
        <v>306</v>
      </c>
      <c r="W69" s="23" t="s">
        <v>444</v>
      </c>
      <c r="X69" s="53" t="s">
        <v>25</v>
      </c>
      <c r="Y69" s="53" t="s">
        <v>25</v>
      </c>
      <c r="Z69" s="53" t="s">
        <v>25</v>
      </c>
      <c r="AA69" s="71">
        <v>0.001</v>
      </c>
      <c r="AB69" s="22" t="s">
        <v>25</v>
      </c>
      <c r="AC69" s="58"/>
      <c r="AD69" s="58"/>
      <c r="AE69" s="58"/>
      <c r="AF69" s="58"/>
      <c r="AG69" s="70"/>
      <c r="AH69" s="70"/>
      <c r="AI69" s="88"/>
      <c r="AJ69" s="27">
        <v>8</v>
      </c>
      <c r="AK69" s="315">
        <v>8</v>
      </c>
    </row>
    <row r="70" s="3" customFormat="1" ht="39.95" customHeight="1" spans="1:37">
      <c r="A70" s="261">
        <f t="shared" si="1"/>
        <v>62</v>
      </c>
      <c r="B70" s="27"/>
      <c r="C70" s="27"/>
      <c r="D70" s="27">
        <v>2</v>
      </c>
      <c r="E70" s="27"/>
      <c r="F70" s="27"/>
      <c r="G70" s="27"/>
      <c r="H70" s="27"/>
      <c r="I70" s="27"/>
      <c r="J70" s="22"/>
      <c r="K70" s="22"/>
      <c r="L70" s="42" t="s">
        <v>1041</v>
      </c>
      <c r="M70" s="43" t="s">
        <v>1042</v>
      </c>
      <c r="N70" s="101" t="s">
        <v>1151</v>
      </c>
      <c r="O70" s="29"/>
      <c r="P70" s="22" t="s">
        <v>305</v>
      </c>
      <c r="Q70" s="32"/>
      <c r="R70" s="32" t="s">
        <v>73</v>
      </c>
      <c r="S70" s="42" t="s">
        <v>1041</v>
      </c>
      <c r="T70" s="53" t="s">
        <v>73</v>
      </c>
      <c r="U70" s="297" t="s">
        <v>307</v>
      </c>
      <c r="V70" s="296" t="s">
        <v>306</v>
      </c>
      <c r="W70" s="29" t="s">
        <v>328</v>
      </c>
      <c r="X70" s="27" t="s">
        <v>309</v>
      </c>
      <c r="Y70" s="53" t="s">
        <v>25</v>
      </c>
      <c r="Z70" s="23" t="s">
        <v>25</v>
      </c>
      <c r="AA70" s="114">
        <f>AA71+AA72+AA73+AA74*AJ74</f>
        <v>1.07</v>
      </c>
      <c r="AB70" s="22" t="s">
        <v>25</v>
      </c>
      <c r="AC70" s="58"/>
      <c r="AD70" s="58"/>
      <c r="AE70" s="58"/>
      <c r="AF70" s="58"/>
      <c r="AG70" s="70"/>
      <c r="AH70" s="70"/>
      <c r="AI70" s="88"/>
      <c r="AJ70" s="27">
        <v>1</v>
      </c>
      <c r="AK70" s="315">
        <v>1</v>
      </c>
    </row>
    <row r="71" s="3" customFormat="1" ht="39.95" customHeight="1" spans="1:37">
      <c r="A71" s="261">
        <f t="shared" si="1"/>
        <v>63</v>
      </c>
      <c r="B71" s="27"/>
      <c r="C71" s="27"/>
      <c r="D71" s="27"/>
      <c r="E71" s="27">
        <v>3</v>
      </c>
      <c r="F71" s="27"/>
      <c r="G71" s="27"/>
      <c r="H71" s="27"/>
      <c r="I71" s="27"/>
      <c r="J71" s="22"/>
      <c r="K71" s="22"/>
      <c r="L71" s="42" t="s">
        <v>1043</v>
      </c>
      <c r="M71" s="43" t="s">
        <v>1044</v>
      </c>
      <c r="N71" s="101" t="s">
        <v>1151</v>
      </c>
      <c r="O71" s="29"/>
      <c r="P71" s="22" t="s">
        <v>305</v>
      </c>
      <c r="Q71" s="32"/>
      <c r="R71" s="32" t="s">
        <v>73</v>
      </c>
      <c r="S71" s="42" t="s">
        <v>1043</v>
      </c>
      <c r="T71" s="53" t="s">
        <v>73</v>
      </c>
      <c r="U71" s="297" t="s">
        <v>307</v>
      </c>
      <c r="V71" s="296" t="s">
        <v>306</v>
      </c>
      <c r="W71" s="29" t="s">
        <v>370</v>
      </c>
      <c r="X71" s="53" t="s">
        <v>1045</v>
      </c>
      <c r="Y71" s="53" t="s">
        <v>25</v>
      </c>
      <c r="Z71" s="23" t="s">
        <v>25</v>
      </c>
      <c r="AA71" s="114">
        <v>0.3051</v>
      </c>
      <c r="AB71" s="22" t="s">
        <v>25</v>
      </c>
      <c r="AC71" s="58"/>
      <c r="AD71" s="58"/>
      <c r="AE71" s="58"/>
      <c r="AF71" s="58"/>
      <c r="AG71" s="70"/>
      <c r="AH71" s="70"/>
      <c r="AI71" s="88"/>
      <c r="AJ71" s="27">
        <v>1</v>
      </c>
      <c r="AK71" s="315">
        <v>1</v>
      </c>
    </row>
    <row r="72" s="3" customFormat="1" ht="39.95" customHeight="1" spans="1:37">
      <c r="A72" s="261">
        <f t="shared" si="1"/>
        <v>64</v>
      </c>
      <c r="B72" s="27"/>
      <c r="C72" s="27"/>
      <c r="D72" s="27"/>
      <c r="E72" s="27">
        <v>3</v>
      </c>
      <c r="F72" s="27"/>
      <c r="G72" s="27"/>
      <c r="H72" s="27"/>
      <c r="I72" s="27"/>
      <c r="J72" s="22"/>
      <c r="K72" s="22"/>
      <c r="L72" s="42" t="s">
        <v>1046</v>
      </c>
      <c r="M72" s="43" t="s">
        <v>1047</v>
      </c>
      <c r="N72" s="101" t="s">
        <v>1151</v>
      </c>
      <c r="O72" s="29"/>
      <c r="P72" s="22" t="s">
        <v>305</v>
      </c>
      <c r="Q72" s="32"/>
      <c r="R72" s="32" t="s">
        <v>73</v>
      </c>
      <c r="S72" s="42" t="s">
        <v>1046</v>
      </c>
      <c r="T72" s="53" t="s">
        <v>73</v>
      </c>
      <c r="U72" s="297" t="s">
        <v>307</v>
      </c>
      <c r="V72" s="296" t="s">
        <v>306</v>
      </c>
      <c r="W72" s="29" t="s">
        <v>370</v>
      </c>
      <c r="X72" s="53" t="s">
        <v>1045</v>
      </c>
      <c r="Y72" s="53" t="s">
        <v>25</v>
      </c>
      <c r="Z72" s="23" t="s">
        <v>25</v>
      </c>
      <c r="AA72" s="327">
        <v>0.6597</v>
      </c>
      <c r="AB72" s="22" t="s">
        <v>25</v>
      </c>
      <c r="AC72" s="58"/>
      <c r="AD72" s="58"/>
      <c r="AE72" s="58"/>
      <c r="AF72" s="58"/>
      <c r="AG72" s="70"/>
      <c r="AH72" s="70"/>
      <c r="AI72" s="88"/>
      <c r="AJ72" s="27">
        <v>1</v>
      </c>
      <c r="AK72" s="315">
        <v>1</v>
      </c>
    </row>
    <row r="73" s="3" customFormat="1" ht="39.95" customHeight="1" spans="1:37">
      <c r="A73" s="261">
        <f t="shared" si="1"/>
        <v>65</v>
      </c>
      <c r="B73" s="27"/>
      <c r="C73" s="27"/>
      <c r="D73" s="27"/>
      <c r="E73" s="27">
        <v>3</v>
      </c>
      <c r="F73" s="27"/>
      <c r="G73" s="27"/>
      <c r="H73" s="27"/>
      <c r="I73" s="27"/>
      <c r="J73" s="22"/>
      <c r="K73" s="22"/>
      <c r="L73" s="102">
        <v>330102304200</v>
      </c>
      <c r="M73" s="43" t="s">
        <v>1048</v>
      </c>
      <c r="N73" s="47" t="s">
        <v>598</v>
      </c>
      <c r="O73" s="29"/>
      <c r="P73" s="22" t="s">
        <v>305</v>
      </c>
      <c r="Q73" s="32"/>
      <c r="R73" s="32" t="s">
        <v>73</v>
      </c>
      <c r="S73" s="42" t="s">
        <v>327</v>
      </c>
      <c r="T73" s="53" t="s">
        <v>25</v>
      </c>
      <c r="U73" s="297" t="s">
        <v>307</v>
      </c>
      <c r="V73" s="296" t="s">
        <v>306</v>
      </c>
      <c r="W73" s="29" t="s">
        <v>1049</v>
      </c>
      <c r="X73" s="27" t="s">
        <v>309</v>
      </c>
      <c r="Y73" s="53" t="s">
        <v>25</v>
      </c>
      <c r="Z73" s="23" t="s">
        <v>1050</v>
      </c>
      <c r="AA73" s="114">
        <v>0.0952</v>
      </c>
      <c r="AB73" s="22" t="s">
        <v>25</v>
      </c>
      <c r="AC73" s="58"/>
      <c r="AD73" s="58"/>
      <c r="AE73" s="58"/>
      <c r="AF73" s="58"/>
      <c r="AG73" s="70"/>
      <c r="AH73" s="70"/>
      <c r="AI73" s="88"/>
      <c r="AJ73" s="27">
        <v>1</v>
      </c>
      <c r="AK73" s="315">
        <v>1</v>
      </c>
    </row>
    <row r="74" s="3" customFormat="1" ht="39.95" customHeight="1" spans="1:37">
      <c r="A74" s="261">
        <f t="shared" si="1"/>
        <v>66</v>
      </c>
      <c r="B74" s="27"/>
      <c r="C74" s="27"/>
      <c r="D74" s="27"/>
      <c r="E74" s="27">
        <v>3</v>
      </c>
      <c r="F74" s="27"/>
      <c r="G74" s="27"/>
      <c r="H74" s="27"/>
      <c r="I74" s="27"/>
      <c r="J74" s="22"/>
      <c r="K74" s="22"/>
      <c r="L74" s="102" t="s">
        <v>1051</v>
      </c>
      <c r="M74" s="43" t="s">
        <v>1052</v>
      </c>
      <c r="N74" s="47" t="s">
        <v>1053</v>
      </c>
      <c r="O74" s="22"/>
      <c r="P74" s="22" t="s">
        <v>305</v>
      </c>
      <c r="Q74" s="32"/>
      <c r="R74" s="32" t="s">
        <v>73</v>
      </c>
      <c r="S74" s="42" t="s">
        <v>327</v>
      </c>
      <c r="T74" s="53" t="s">
        <v>25</v>
      </c>
      <c r="U74" s="297" t="s">
        <v>307</v>
      </c>
      <c r="V74" s="296" t="s">
        <v>306</v>
      </c>
      <c r="W74" s="29" t="s">
        <v>444</v>
      </c>
      <c r="X74" s="27" t="s">
        <v>1054</v>
      </c>
      <c r="Y74" s="53" t="s">
        <v>25</v>
      </c>
      <c r="Z74" s="23" t="s">
        <v>1055</v>
      </c>
      <c r="AA74" s="114">
        <v>0.002</v>
      </c>
      <c r="AB74" s="22" t="s">
        <v>643</v>
      </c>
      <c r="AC74" s="58"/>
      <c r="AD74" s="58"/>
      <c r="AE74" s="58"/>
      <c r="AF74" s="58"/>
      <c r="AG74" s="70"/>
      <c r="AH74" s="70"/>
      <c r="AI74" s="88"/>
      <c r="AJ74" s="27">
        <v>5</v>
      </c>
      <c r="AK74" s="315">
        <v>5</v>
      </c>
    </row>
    <row r="75" s="3" customFormat="1" ht="39.95" customHeight="1" spans="1:37">
      <c r="A75" s="261">
        <f t="shared" ref="A75:A118" si="2">ROW(75:75)-8</f>
        <v>67</v>
      </c>
      <c r="B75" s="27"/>
      <c r="C75" s="27"/>
      <c r="D75" s="27">
        <v>2</v>
      </c>
      <c r="E75" s="27"/>
      <c r="F75" s="27"/>
      <c r="G75" s="27"/>
      <c r="H75" s="27"/>
      <c r="I75" s="27"/>
      <c r="J75" s="22"/>
      <c r="K75" s="22"/>
      <c r="L75" s="102" t="s">
        <v>140</v>
      </c>
      <c r="M75" s="43" t="s">
        <v>1056</v>
      </c>
      <c r="N75" s="47" t="s">
        <v>1057</v>
      </c>
      <c r="O75" s="22"/>
      <c r="P75" s="22" t="s">
        <v>305</v>
      </c>
      <c r="Q75" s="32"/>
      <c r="R75" s="32" t="s">
        <v>73</v>
      </c>
      <c r="S75" s="42" t="s">
        <v>327</v>
      </c>
      <c r="T75" s="53" t="s">
        <v>25</v>
      </c>
      <c r="U75" s="297" t="s">
        <v>307</v>
      </c>
      <c r="V75" s="296" t="s">
        <v>306</v>
      </c>
      <c r="W75" s="29" t="s">
        <v>444</v>
      </c>
      <c r="X75" s="27" t="s">
        <v>1058</v>
      </c>
      <c r="Y75" s="53" t="s">
        <v>25</v>
      </c>
      <c r="Z75" s="53" t="s">
        <v>25</v>
      </c>
      <c r="AA75" s="114">
        <v>0.0027</v>
      </c>
      <c r="AB75" s="53" t="s">
        <v>25</v>
      </c>
      <c r="AC75" s="58"/>
      <c r="AD75" s="58"/>
      <c r="AE75" s="58"/>
      <c r="AF75" s="58"/>
      <c r="AG75" s="70"/>
      <c r="AH75" s="70"/>
      <c r="AI75" s="88"/>
      <c r="AJ75" s="27">
        <v>4</v>
      </c>
      <c r="AK75" s="315">
        <v>4</v>
      </c>
    </row>
    <row r="76" s="3" customFormat="1" ht="39.95" customHeight="1" spans="1:37">
      <c r="A76" s="261">
        <f t="shared" si="2"/>
        <v>68</v>
      </c>
      <c r="B76" s="27"/>
      <c r="C76" s="27"/>
      <c r="D76" s="27">
        <v>2</v>
      </c>
      <c r="E76" s="27"/>
      <c r="F76" s="27"/>
      <c r="G76" s="27"/>
      <c r="H76" s="27"/>
      <c r="I76" s="27"/>
      <c r="J76" s="22"/>
      <c r="K76" s="22"/>
      <c r="L76" s="102" t="s">
        <v>1059</v>
      </c>
      <c r="M76" s="43" t="s">
        <v>1060</v>
      </c>
      <c r="N76" s="101" t="s">
        <v>1151</v>
      </c>
      <c r="O76" s="22"/>
      <c r="P76" s="22" t="s">
        <v>305</v>
      </c>
      <c r="Q76" s="53"/>
      <c r="R76" s="32" t="s">
        <v>73</v>
      </c>
      <c r="S76" s="102" t="s">
        <v>1059</v>
      </c>
      <c r="T76" s="53" t="s">
        <v>73</v>
      </c>
      <c r="U76" s="297" t="s">
        <v>307</v>
      </c>
      <c r="V76" s="296" t="s">
        <v>306</v>
      </c>
      <c r="W76" s="53" t="s">
        <v>672</v>
      </c>
      <c r="X76" s="53" t="s">
        <v>997</v>
      </c>
      <c r="Y76" s="53" t="s">
        <v>25</v>
      </c>
      <c r="Z76" s="53" t="s">
        <v>25</v>
      </c>
      <c r="AA76" s="328">
        <v>0.0568</v>
      </c>
      <c r="AB76" s="22" t="s">
        <v>25</v>
      </c>
      <c r="AC76" s="58"/>
      <c r="AD76" s="58"/>
      <c r="AE76" s="58"/>
      <c r="AF76" s="58"/>
      <c r="AG76" s="70"/>
      <c r="AH76" s="70"/>
      <c r="AI76" s="88"/>
      <c r="AJ76" s="27">
        <v>1</v>
      </c>
      <c r="AK76" s="315">
        <v>1</v>
      </c>
    </row>
    <row r="77" s="3" customFormat="1" ht="39.95" customHeight="1" spans="1:37">
      <c r="A77" s="261">
        <f t="shared" si="2"/>
        <v>69</v>
      </c>
      <c r="B77" s="27"/>
      <c r="C77" s="27"/>
      <c r="D77" s="27">
        <v>2</v>
      </c>
      <c r="E77" s="27"/>
      <c r="F77" s="27"/>
      <c r="G77" s="27"/>
      <c r="H77" s="27"/>
      <c r="I77" s="27"/>
      <c r="J77" s="22"/>
      <c r="K77" s="22"/>
      <c r="L77" s="53" t="s">
        <v>85</v>
      </c>
      <c r="M77" s="43" t="s">
        <v>86</v>
      </c>
      <c r="N77" s="99" t="s">
        <v>676</v>
      </c>
      <c r="O77" s="98" t="s">
        <v>106</v>
      </c>
      <c r="P77" s="23" t="s">
        <v>305</v>
      </c>
      <c r="Q77" s="32"/>
      <c r="R77" s="32" t="s">
        <v>73</v>
      </c>
      <c r="S77" s="53" t="s">
        <v>327</v>
      </c>
      <c r="T77" s="32" t="s">
        <v>25</v>
      </c>
      <c r="U77" s="297" t="s">
        <v>307</v>
      </c>
      <c r="V77" s="296" t="s">
        <v>306</v>
      </c>
      <c r="W77" s="29" t="s">
        <v>444</v>
      </c>
      <c r="X77" s="27" t="s">
        <v>677</v>
      </c>
      <c r="Y77" s="27" t="s">
        <v>25</v>
      </c>
      <c r="Z77" s="53" t="s">
        <v>25</v>
      </c>
      <c r="AA77" s="71">
        <v>0.0023</v>
      </c>
      <c r="AB77" s="22" t="s">
        <v>643</v>
      </c>
      <c r="AC77" s="58"/>
      <c r="AD77" s="58"/>
      <c r="AE77" s="58"/>
      <c r="AF77" s="58"/>
      <c r="AG77" s="70"/>
      <c r="AH77" s="70"/>
      <c r="AI77" s="84"/>
      <c r="AJ77" s="27">
        <v>2</v>
      </c>
      <c r="AK77" s="315">
        <v>2</v>
      </c>
    </row>
    <row r="78" ht="39.95" customHeight="1" spans="1:37">
      <c r="A78" s="261">
        <f t="shared" si="2"/>
        <v>70</v>
      </c>
      <c r="B78" s="27"/>
      <c r="C78" s="27"/>
      <c r="D78" s="27">
        <v>2</v>
      </c>
      <c r="E78" s="30"/>
      <c r="F78" s="27"/>
      <c r="G78" s="27"/>
      <c r="H78" s="27"/>
      <c r="I78" s="27"/>
      <c r="J78" s="22"/>
      <c r="K78" s="22"/>
      <c r="L78" s="27" t="s">
        <v>998</v>
      </c>
      <c r="M78" s="43" t="s">
        <v>999</v>
      </c>
      <c r="N78" s="47" t="s">
        <v>598</v>
      </c>
      <c r="O78" s="29"/>
      <c r="P78" s="22" t="s">
        <v>305</v>
      </c>
      <c r="Q78" s="32"/>
      <c r="R78" s="32" t="s">
        <v>73</v>
      </c>
      <c r="S78" s="42" t="s">
        <v>327</v>
      </c>
      <c r="T78" s="53" t="s">
        <v>25</v>
      </c>
      <c r="U78" s="297" t="s">
        <v>307</v>
      </c>
      <c r="V78" s="296" t="s">
        <v>306</v>
      </c>
      <c r="W78" s="29" t="s">
        <v>370</v>
      </c>
      <c r="X78" s="27" t="s">
        <v>1001</v>
      </c>
      <c r="Y78" s="53" t="s">
        <v>25</v>
      </c>
      <c r="Z78" s="23" t="s">
        <v>1002</v>
      </c>
      <c r="AA78" s="71">
        <v>0.002</v>
      </c>
      <c r="AB78" s="22" t="s">
        <v>25</v>
      </c>
      <c r="AC78" s="58"/>
      <c r="AD78" s="58"/>
      <c r="AE78" s="58"/>
      <c r="AF78" s="58"/>
      <c r="AG78" s="70"/>
      <c r="AH78" s="70"/>
      <c r="AI78" s="88"/>
      <c r="AJ78" s="27">
        <v>1</v>
      </c>
      <c r="AK78" s="315">
        <v>1</v>
      </c>
    </row>
    <row r="79" ht="39.95" customHeight="1" spans="1:37">
      <c r="A79" s="261">
        <f t="shared" si="2"/>
        <v>71</v>
      </c>
      <c r="B79" s="27"/>
      <c r="C79" s="27">
        <v>1</v>
      </c>
      <c r="D79" s="27"/>
      <c r="E79" s="30"/>
      <c r="F79" s="27"/>
      <c r="G79" s="27"/>
      <c r="H79" s="27"/>
      <c r="I79" s="27"/>
      <c r="J79" s="22"/>
      <c r="K79" s="22"/>
      <c r="L79" s="102" t="s">
        <v>1061</v>
      </c>
      <c r="M79" s="43" t="s">
        <v>1062</v>
      </c>
      <c r="N79" s="101" t="s">
        <v>1151</v>
      </c>
      <c r="O79" s="29"/>
      <c r="P79" s="22" t="s">
        <v>305</v>
      </c>
      <c r="Q79" s="32"/>
      <c r="R79" s="32" t="s">
        <v>73</v>
      </c>
      <c r="S79" s="102" t="s">
        <v>1061</v>
      </c>
      <c r="T79" s="32" t="s">
        <v>73</v>
      </c>
      <c r="U79" s="297" t="s">
        <v>307</v>
      </c>
      <c r="V79" s="296" t="s">
        <v>306</v>
      </c>
      <c r="W79" s="29" t="s">
        <v>328</v>
      </c>
      <c r="X79" s="27" t="s">
        <v>309</v>
      </c>
      <c r="Y79" s="53" t="s">
        <v>25</v>
      </c>
      <c r="Z79" s="53" t="s">
        <v>25</v>
      </c>
      <c r="AA79" s="114">
        <f>AA80+AA81*AJ81</f>
        <v>0.4005</v>
      </c>
      <c r="AB79" s="22" t="s">
        <v>555</v>
      </c>
      <c r="AC79" s="58"/>
      <c r="AD79" s="58"/>
      <c r="AE79" s="58"/>
      <c r="AF79" s="58"/>
      <c r="AG79" s="70"/>
      <c r="AH79" s="70"/>
      <c r="AI79" s="88"/>
      <c r="AJ79" s="27">
        <v>1</v>
      </c>
      <c r="AK79" s="315">
        <v>1</v>
      </c>
    </row>
    <row r="80" ht="39.95" customHeight="1" spans="1:37">
      <c r="A80" s="261">
        <f t="shared" si="2"/>
        <v>72</v>
      </c>
      <c r="B80" s="27"/>
      <c r="C80" s="27"/>
      <c r="D80" s="27">
        <v>2</v>
      </c>
      <c r="E80" s="30"/>
      <c r="F80" s="27"/>
      <c r="G80" s="27"/>
      <c r="H80" s="27"/>
      <c r="I80" s="27"/>
      <c r="J80" s="22"/>
      <c r="K80" s="22"/>
      <c r="L80" s="102" t="s">
        <v>1063</v>
      </c>
      <c r="M80" s="43" t="s">
        <v>1064</v>
      </c>
      <c r="N80" s="101" t="s">
        <v>1151</v>
      </c>
      <c r="O80" s="29"/>
      <c r="P80" s="22" t="s">
        <v>305</v>
      </c>
      <c r="Q80" s="32"/>
      <c r="R80" s="32" t="s">
        <v>73</v>
      </c>
      <c r="S80" s="102" t="s">
        <v>1063</v>
      </c>
      <c r="T80" s="32" t="s">
        <v>73</v>
      </c>
      <c r="U80" s="297" t="s">
        <v>307</v>
      </c>
      <c r="V80" s="296" t="s">
        <v>306</v>
      </c>
      <c r="W80" s="29" t="s">
        <v>1049</v>
      </c>
      <c r="X80" s="27" t="s">
        <v>1065</v>
      </c>
      <c r="Y80" s="53" t="s">
        <v>494</v>
      </c>
      <c r="Z80" s="53" t="s">
        <v>25</v>
      </c>
      <c r="AA80" s="114">
        <v>0.3425</v>
      </c>
      <c r="AB80" s="22" t="s">
        <v>25</v>
      </c>
      <c r="AC80" s="58"/>
      <c r="AD80" s="58"/>
      <c r="AE80" s="58"/>
      <c r="AF80" s="58"/>
      <c r="AG80" s="70"/>
      <c r="AH80" s="70"/>
      <c r="AI80" s="88"/>
      <c r="AJ80" s="27">
        <v>1</v>
      </c>
      <c r="AK80" s="258">
        <v>1</v>
      </c>
    </row>
    <row r="81" ht="39.95" customHeight="1" spans="1:37">
      <c r="A81" s="261">
        <f t="shared" si="2"/>
        <v>73</v>
      </c>
      <c r="B81" s="27"/>
      <c r="C81" s="27"/>
      <c r="D81" s="27">
        <v>2</v>
      </c>
      <c r="E81" s="27"/>
      <c r="F81" s="27"/>
      <c r="G81" s="27"/>
      <c r="H81" s="27"/>
      <c r="I81" s="27"/>
      <c r="J81" s="22"/>
      <c r="K81" s="22"/>
      <c r="L81" s="102" t="s">
        <v>1066</v>
      </c>
      <c r="M81" s="43" t="s">
        <v>1067</v>
      </c>
      <c r="N81" s="101" t="s">
        <v>1151</v>
      </c>
      <c r="O81" s="29"/>
      <c r="P81" s="22" t="s">
        <v>305</v>
      </c>
      <c r="Q81" s="32"/>
      <c r="R81" s="32" t="s">
        <v>73</v>
      </c>
      <c r="S81" s="102" t="s">
        <v>1066</v>
      </c>
      <c r="T81" s="32" t="s">
        <v>73</v>
      </c>
      <c r="U81" s="297" t="s">
        <v>307</v>
      </c>
      <c r="V81" s="296" t="s">
        <v>306</v>
      </c>
      <c r="W81" s="29" t="s">
        <v>1068</v>
      </c>
      <c r="X81" s="27" t="s">
        <v>1069</v>
      </c>
      <c r="Y81" s="53" t="s">
        <v>420</v>
      </c>
      <c r="Z81" s="53" t="s">
        <v>25</v>
      </c>
      <c r="AA81" s="114">
        <v>0.029</v>
      </c>
      <c r="AB81" s="22" t="s">
        <v>25</v>
      </c>
      <c r="AC81" s="58"/>
      <c r="AD81" s="58"/>
      <c r="AE81" s="58"/>
      <c r="AF81" s="58"/>
      <c r="AG81" s="70"/>
      <c r="AH81" s="70"/>
      <c r="AI81" s="88"/>
      <c r="AJ81" s="27">
        <v>2</v>
      </c>
      <c r="AK81" s="258">
        <v>2</v>
      </c>
    </row>
    <row r="82" ht="39.95" customHeight="1" spans="1:37">
      <c r="A82" s="261">
        <f t="shared" si="2"/>
        <v>74</v>
      </c>
      <c r="B82" s="27"/>
      <c r="C82" s="27">
        <v>1</v>
      </c>
      <c r="D82" s="27"/>
      <c r="E82" s="27"/>
      <c r="F82" s="27"/>
      <c r="G82" s="27"/>
      <c r="H82" s="27"/>
      <c r="I82" s="27"/>
      <c r="J82" s="22"/>
      <c r="K82" s="22"/>
      <c r="L82" s="325" t="s">
        <v>1174</v>
      </c>
      <c r="M82" s="43" t="s">
        <v>1175</v>
      </c>
      <c r="N82" s="44" t="s">
        <v>1146</v>
      </c>
      <c r="O82" s="29"/>
      <c r="P82" s="22" t="s">
        <v>305</v>
      </c>
      <c r="Q82" s="32"/>
      <c r="R82" s="32" t="s">
        <v>73</v>
      </c>
      <c r="S82" s="102" t="s">
        <v>1174</v>
      </c>
      <c r="T82" s="53" t="s">
        <v>73</v>
      </c>
      <c r="U82" s="296" t="s">
        <v>306</v>
      </c>
      <c r="V82" s="297" t="s">
        <v>307</v>
      </c>
      <c r="W82" s="29" t="s">
        <v>328</v>
      </c>
      <c r="X82" s="27" t="s">
        <v>309</v>
      </c>
      <c r="Y82" s="53" t="s">
        <v>25</v>
      </c>
      <c r="Z82" s="23" t="s">
        <v>1072</v>
      </c>
      <c r="AA82" s="111" t="e">
        <f>AA84+AA86*AJ86+AA87</f>
        <v>#REF!</v>
      </c>
      <c r="AB82" s="22" t="s">
        <v>25</v>
      </c>
      <c r="AC82" s="58"/>
      <c r="AD82" s="58"/>
      <c r="AE82" s="58"/>
      <c r="AF82" s="58"/>
      <c r="AG82" s="70"/>
      <c r="AH82" s="70"/>
      <c r="AI82" s="88"/>
      <c r="AJ82" s="27">
        <v>1</v>
      </c>
      <c r="AK82" s="258">
        <v>0</v>
      </c>
    </row>
    <row r="83" s="4" customFormat="1" ht="39.95" customHeight="1" spans="1:37">
      <c r="A83" s="261">
        <f t="shared" si="2"/>
        <v>75</v>
      </c>
      <c r="B83" s="27"/>
      <c r="C83" s="27">
        <v>1</v>
      </c>
      <c r="D83" s="27"/>
      <c r="E83" s="27"/>
      <c r="F83" s="27"/>
      <c r="G83" s="27"/>
      <c r="H83" s="27"/>
      <c r="I83" s="27"/>
      <c r="J83" s="22"/>
      <c r="K83" s="22"/>
      <c r="L83" s="325" t="s">
        <v>1176</v>
      </c>
      <c r="M83" s="43" t="s">
        <v>1175</v>
      </c>
      <c r="N83" s="44" t="s">
        <v>1146</v>
      </c>
      <c r="O83" s="22"/>
      <c r="P83" s="22" t="s">
        <v>305</v>
      </c>
      <c r="Q83" s="32"/>
      <c r="R83" s="32" t="s">
        <v>73</v>
      </c>
      <c r="S83" s="102" t="s">
        <v>1174</v>
      </c>
      <c r="T83" s="53" t="s">
        <v>73</v>
      </c>
      <c r="U83" s="296" t="s">
        <v>306</v>
      </c>
      <c r="V83" s="297" t="s">
        <v>307</v>
      </c>
      <c r="W83" s="29" t="s">
        <v>328</v>
      </c>
      <c r="X83" s="27" t="s">
        <v>309</v>
      </c>
      <c r="Y83" s="53" t="s">
        <v>25</v>
      </c>
      <c r="Z83" s="23" t="s">
        <v>1072</v>
      </c>
      <c r="AA83" s="111" t="e">
        <f>AA85+AA86*AJ86+AA87</f>
        <v>#REF!</v>
      </c>
      <c r="AB83" s="22" t="s">
        <v>25</v>
      </c>
      <c r="AC83" s="58"/>
      <c r="AD83" s="58"/>
      <c r="AE83" s="58"/>
      <c r="AF83" s="58"/>
      <c r="AG83" s="70"/>
      <c r="AH83" s="70"/>
      <c r="AI83" s="88"/>
      <c r="AJ83" s="27">
        <v>0</v>
      </c>
      <c r="AK83" s="329">
        <v>1</v>
      </c>
    </row>
    <row r="84" s="4" customFormat="1" ht="39.95" customHeight="1" spans="1:37">
      <c r="A84" s="261">
        <f t="shared" si="2"/>
        <v>76</v>
      </c>
      <c r="B84" s="27"/>
      <c r="C84" s="27"/>
      <c r="D84" s="27">
        <v>2</v>
      </c>
      <c r="E84" s="27"/>
      <c r="F84" s="27"/>
      <c r="G84" s="27"/>
      <c r="H84" s="27"/>
      <c r="I84" s="27"/>
      <c r="J84" s="22"/>
      <c r="K84" s="22"/>
      <c r="L84" s="325" t="s">
        <v>1177</v>
      </c>
      <c r="M84" s="43" t="s">
        <v>1178</v>
      </c>
      <c r="N84" s="44" t="s">
        <v>1146</v>
      </c>
      <c r="O84" s="22"/>
      <c r="P84" s="22" t="s">
        <v>305</v>
      </c>
      <c r="Q84" s="32"/>
      <c r="R84" s="32" t="s">
        <v>73</v>
      </c>
      <c r="S84" s="42" t="s">
        <v>327</v>
      </c>
      <c r="T84" s="53" t="s">
        <v>25</v>
      </c>
      <c r="U84" s="296" t="s">
        <v>306</v>
      </c>
      <c r="V84" s="297" t="s">
        <v>307</v>
      </c>
      <c r="W84" s="29" t="s">
        <v>1077</v>
      </c>
      <c r="X84" s="27" t="s">
        <v>309</v>
      </c>
      <c r="Y84" s="53" t="s">
        <v>25</v>
      </c>
      <c r="Z84" s="23" t="s">
        <v>1072</v>
      </c>
      <c r="AA84" s="114">
        <v>0.5</v>
      </c>
      <c r="AB84" s="115" t="s">
        <v>25</v>
      </c>
      <c r="AC84" s="58"/>
      <c r="AD84" s="58"/>
      <c r="AE84" s="58"/>
      <c r="AF84" s="58"/>
      <c r="AG84" s="70"/>
      <c r="AH84" s="70"/>
      <c r="AI84" s="90"/>
      <c r="AJ84" s="27">
        <v>1</v>
      </c>
      <c r="AK84" s="258">
        <v>0</v>
      </c>
    </row>
    <row r="85" ht="39.95" customHeight="1" spans="1:37">
      <c r="A85" s="261">
        <f t="shared" si="2"/>
        <v>77</v>
      </c>
      <c r="B85" s="27"/>
      <c r="C85" s="27"/>
      <c r="D85" s="27">
        <v>2</v>
      </c>
      <c r="E85" s="94"/>
      <c r="F85" s="27"/>
      <c r="G85" s="94"/>
      <c r="H85" s="27"/>
      <c r="I85" s="27"/>
      <c r="J85" s="22"/>
      <c r="K85" s="22"/>
      <c r="L85" s="325" t="s">
        <v>1179</v>
      </c>
      <c r="M85" s="43" t="s">
        <v>1178</v>
      </c>
      <c r="N85" s="44" t="s">
        <v>1146</v>
      </c>
      <c r="O85" s="22"/>
      <c r="P85" s="22" t="s">
        <v>305</v>
      </c>
      <c r="Q85" s="32"/>
      <c r="R85" s="32" t="s">
        <v>73</v>
      </c>
      <c r="S85" s="42" t="s">
        <v>327</v>
      </c>
      <c r="T85" s="53" t="s">
        <v>25</v>
      </c>
      <c r="U85" s="296" t="s">
        <v>306</v>
      </c>
      <c r="V85" s="297" t="s">
        <v>307</v>
      </c>
      <c r="W85" s="29" t="s">
        <v>1077</v>
      </c>
      <c r="X85" s="27" t="s">
        <v>309</v>
      </c>
      <c r="Y85" s="53" t="s">
        <v>25</v>
      </c>
      <c r="Z85" s="23" t="s">
        <v>1072</v>
      </c>
      <c r="AA85" s="114">
        <v>0.5</v>
      </c>
      <c r="AB85" s="115" t="s">
        <v>25</v>
      </c>
      <c r="AC85" s="58"/>
      <c r="AD85" s="58"/>
      <c r="AE85" s="58"/>
      <c r="AF85" s="58"/>
      <c r="AG85" s="70"/>
      <c r="AH85" s="70"/>
      <c r="AI85" s="90"/>
      <c r="AJ85" s="27">
        <v>0</v>
      </c>
      <c r="AK85" s="329">
        <v>1</v>
      </c>
    </row>
    <row r="86" ht="39.95" customHeight="1" spans="1:37">
      <c r="A86" s="261">
        <f t="shared" si="2"/>
        <v>78</v>
      </c>
      <c r="B86" s="27"/>
      <c r="C86" s="27"/>
      <c r="D86" s="27">
        <v>2</v>
      </c>
      <c r="E86" s="29"/>
      <c r="F86" s="27"/>
      <c r="G86" s="27"/>
      <c r="H86" s="27"/>
      <c r="I86" s="27"/>
      <c r="J86" s="22"/>
      <c r="K86" s="22"/>
      <c r="L86" s="42" t="s">
        <v>442</v>
      </c>
      <c r="M86" s="43" t="s">
        <v>443</v>
      </c>
      <c r="N86" s="47" t="s">
        <v>444</v>
      </c>
      <c r="O86" s="22"/>
      <c r="P86" s="22" t="s">
        <v>305</v>
      </c>
      <c r="Q86" s="22" t="s">
        <v>25</v>
      </c>
      <c r="R86" s="32" t="s">
        <v>73</v>
      </c>
      <c r="S86" s="42" t="s">
        <v>327</v>
      </c>
      <c r="T86" s="53" t="s">
        <v>25</v>
      </c>
      <c r="U86" s="297" t="s">
        <v>307</v>
      </c>
      <c r="V86" s="296" t="s">
        <v>306</v>
      </c>
      <c r="W86" s="23" t="s">
        <v>444</v>
      </c>
      <c r="X86" s="53" t="s">
        <v>25</v>
      </c>
      <c r="Y86" s="53" t="s">
        <v>25</v>
      </c>
      <c r="Z86" s="53" t="s">
        <v>25</v>
      </c>
      <c r="AA86" s="71">
        <v>0.001</v>
      </c>
      <c r="AB86" s="22" t="s">
        <v>25</v>
      </c>
      <c r="AC86" s="58"/>
      <c r="AD86" s="58"/>
      <c r="AE86" s="58"/>
      <c r="AF86" s="58"/>
      <c r="AG86" s="70"/>
      <c r="AH86" s="70"/>
      <c r="AI86" s="88"/>
      <c r="AJ86" s="27">
        <v>47</v>
      </c>
      <c r="AK86" s="315">
        <v>47</v>
      </c>
    </row>
    <row r="87" ht="39.95" customHeight="1" spans="1:37">
      <c r="A87" s="261">
        <f t="shared" si="2"/>
        <v>79</v>
      </c>
      <c r="B87" s="27"/>
      <c r="C87" s="27"/>
      <c r="D87" s="27">
        <v>2</v>
      </c>
      <c r="E87" s="94"/>
      <c r="F87" s="27"/>
      <c r="G87" s="94"/>
      <c r="H87" s="27"/>
      <c r="I87" s="27"/>
      <c r="J87" s="22"/>
      <c r="K87" s="22"/>
      <c r="L87" s="325" t="s">
        <v>1180</v>
      </c>
      <c r="M87" s="43" t="s">
        <v>1085</v>
      </c>
      <c r="N87" s="101" t="s">
        <v>247</v>
      </c>
      <c r="O87" s="22"/>
      <c r="P87" s="22" t="s">
        <v>305</v>
      </c>
      <c r="Q87" s="32"/>
      <c r="R87" s="32" t="s">
        <v>73</v>
      </c>
      <c r="S87" s="102" t="s">
        <v>1180</v>
      </c>
      <c r="T87" s="32" t="s">
        <v>73</v>
      </c>
      <c r="U87" s="296" t="s">
        <v>306</v>
      </c>
      <c r="V87" s="297" t="s">
        <v>307</v>
      </c>
      <c r="W87" s="29" t="s">
        <v>328</v>
      </c>
      <c r="X87" s="27" t="s">
        <v>309</v>
      </c>
      <c r="Y87" s="53" t="s">
        <v>25</v>
      </c>
      <c r="Z87" s="53" t="s">
        <v>25</v>
      </c>
      <c r="AA87" s="114" t="e">
        <f>AA88+#REF!*#REF!+AA89+AA90*AJ90+AA91+AA92</f>
        <v>#REF!</v>
      </c>
      <c r="AB87" s="22" t="s">
        <v>25</v>
      </c>
      <c r="AC87" s="58"/>
      <c r="AD87" s="58"/>
      <c r="AE87" s="58"/>
      <c r="AF87" s="58"/>
      <c r="AG87" s="70"/>
      <c r="AH87" s="70"/>
      <c r="AI87" s="88"/>
      <c r="AJ87" s="27">
        <v>1</v>
      </c>
      <c r="AK87" s="315">
        <v>1</v>
      </c>
    </row>
    <row r="88" ht="39.95" customHeight="1" spans="1:37">
      <c r="A88" s="261">
        <f t="shared" si="2"/>
        <v>80</v>
      </c>
      <c r="B88" s="27"/>
      <c r="C88" s="27"/>
      <c r="D88" s="94"/>
      <c r="E88" s="27">
        <v>3</v>
      </c>
      <c r="F88" s="27"/>
      <c r="G88" s="94"/>
      <c r="H88" s="27"/>
      <c r="I88" s="27"/>
      <c r="J88" s="22"/>
      <c r="K88" s="22"/>
      <c r="L88" s="325" t="s">
        <v>1181</v>
      </c>
      <c r="M88" s="43" t="s">
        <v>1087</v>
      </c>
      <c r="N88" s="101" t="s">
        <v>247</v>
      </c>
      <c r="O88" s="29"/>
      <c r="P88" s="22" t="s">
        <v>305</v>
      </c>
      <c r="Q88" s="32"/>
      <c r="R88" s="32" t="s">
        <v>73</v>
      </c>
      <c r="S88" s="42" t="s">
        <v>327</v>
      </c>
      <c r="T88" s="53" t="s">
        <v>25</v>
      </c>
      <c r="U88" s="296" t="s">
        <v>306</v>
      </c>
      <c r="V88" s="297" t="s">
        <v>307</v>
      </c>
      <c r="W88" s="23" t="s">
        <v>347</v>
      </c>
      <c r="X88" s="27" t="s">
        <v>1088</v>
      </c>
      <c r="Y88" s="53" t="s">
        <v>1089</v>
      </c>
      <c r="Z88" s="53" t="s">
        <v>25</v>
      </c>
      <c r="AA88" s="114">
        <v>2.7214</v>
      </c>
      <c r="AB88" s="22" t="s">
        <v>25</v>
      </c>
      <c r="AC88" s="58"/>
      <c r="AD88" s="58"/>
      <c r="AE88" s="58"/>
      <c r="AF88" s="58"/>
      <c r="AG88" s="70"/>
      <c r="AH88" s="70"/>
      <c r="AI88" s="88"/>
      <c r="AJ88" s="27">
        <v>1</v>
      </c>
      <c r="AK88" s="315">
        <v>1</v>
      </c>
    </row>
    <row r="89" ht="39.95" customHeight="1" spans="1:37">
      <c r="A89" s="261">
        <f t="shared" si="2"/>
        <v>81</v>
      </c>
      <c r="B89" s="27"/>
      <c r="C89" s="27"/>
      <c r="D89" s="94"/>
      <c r="E89" s="27">
        <v>3</v>
      </c>
      <c r="F89" s="27"/>
      <c r="G89" s="94"/>
      <c r="H89" s="27"/>
      <c r="I89" s="27"/>
      <c r="J89" s="22"/>
      <c r="K89" s="22"/>
      <c r="L89" s="102" t="s">
        <v>416</v>
      </c>
      <c r="M89" s="43" t="s">
        <v>417</v>
      </c>
      <c r="N89" s="101" t="s">
        <v>418</v>
      </c>
      <c r="O89" s="29"/>
      <c r="P89" s="22" t="s">
        <v>305</v>
      </c>
      <c r="Q89" s="32"/>
      <c r="R89" s="32" t="s">
        <v>73</v>
      </c>
      <c r="S89" s="42" t="s">
        <v>327</v>
      </c>
      <c r="T89" s="53" t="s">
        <v>25</v>
      </c>
      <c r="U89" s="297" t="s">
        <v>307</v>
      </c>
      <c r="V89" s="296" t="s">
        <v>306</v>
      </c>
      <c r="W89" s="23" t="s">
        <v>341</v>
      </c>
      <c r="X89" s="27" t="s">
        <v>1090</v>
      </c>
      <c r="Y89" s="53" t="s">
        <v>420</v>
      </c>
      <c r="Z89" s="23" t="s">
        <v>25</v>
      </c>
      <c r="AA89" s="116">
        <v>0.0043</v>
      </c>
      <c r="AB89" s="22" t="s">
        <v>25</v>
      </c>
      <c r="AC89" s="58"/>
      <c r="AD89" s="58"/>
      <c r="AE89" s="58"/>
      <c r="AF89" s="58"/>
      <c r="AG89" s="70"/>
      <c r="AH89" s="70"/>
      <c r="AI89" s="88"/>
      <c r="AJ89" s="27">
        <v>2</v>
      </c>
      <c r="AK89" s="315">
        <v>2</v>
      </c>
    </row>
    <row r="90" ht="39.95" customHeight="1" spans="1:37">
      <c r="A90" s="261">
        <f t="shared" si="2"/>
        <v>82</v>
      </c>
      <c r="B90" s="23"/>
      <c r="C90" s="27"/>
      <c r="D90" s="94"/>
      <c r="E90" s="27">
        <v>3</v>
      </c>
      <c r="F90" s="27"/>
      <c r="G90" s="94"/>
      <c r="H90" s="27"/>
      <c r="I90" s="27"/>
      <c r="J90" s="22"/>
      <c r="K90" s="22"/>
      <c r="L90" s="53" t="s">
        <v>988</v>
      </c>
      <c r="M90" s="43" t="s">
        <v>1032</v>
      </c>
      <c r="N90" s="101" t="s">
        <v>418</v>
      </c>
      <c r="O90" s="98"/>
      <c r="P90" s="23" t="s">
        <v>305</v>
      </c>
      <c r="Q90" s="32"/>
      <c r="R90" s="32" t="s">
        <v>73</v>
      </c>
      <c r="S90" s="42" t="s">
        <v>327</v>
      </c>
      <c r="T90" s="53" t="s">
        <v>25</v>
      </c>
      <c r="U90" s="297" t="s">
        <v>307</v>
      </c>
      <c r="V90" s="296" t="s">
        <v>306</v>
      </c>
      <c r="W90" s="29" t="s">
        <v>722</v>
      </c>
      <c r="X90" s="27" t="s">
        <v>1091</v>
      </c>
      <c r="Y90" s="23" t="s">
        <v>420</v>
      </c>
      <c r="Z90" s="27" t="s">
        <v>25</v>
      </c>
      <c r="AA90" s="75">
        <v>0.0093</v>
      </c>
      <c r="AB90" s="22" t="s">
        <v>25</v>
      </c>
      <c r="AC90" s="58"/>
      <c r="AD90" s="58"/>
      <c r="AE90" s="58"/>
      <c r="AF90" s="58"/>
      <c r="AG90" s="70"/>
      <c r="AH90" s="70"/>
      <c r="AI90" s="88"/>
      <c r="AJ90" s="27">
        <v>8</v>
      </c>
      <c r="AK90" s="315">
        <v>8</v>
      </c>
    </row>
    <row r="91" ht="39.95" customHeight="1" spans="1:37">
      <c r="A91" s="261">
        <f t="shared" si="2"/>
        <v>83</v>
      </c>
      <c r="B91" s="27"/>
      <c r="C91" s="27"/>
      <c r="D91" s="94"/>
      <c r="E91" s="27">
        <v>3</v>
      </c>
      <c r="F91" s="27"/>
      <c r="G91" s="94"/>
      <c r="H91" s="27"/>
      <c r="I91" s="27"/>
      <c r="J91" s="22"/>
      <c r="K91" s="22"/>
      <c r="L91" s="102">
        <v>330102400400</v>
      </c>
      <c r="M91" s="43" t="s">
        <v>1092</v>
      </c>
      <c r="N91" s="47" t="s">
        <v>598</v>
      </c>
      <c r="O91" s="29"/>
      <c r="P91" s="22" t="s">
        <v>305</v>
      </c>
      <c r="Q91" s="32"/>
      <c r="R91" s="32" t="s">
        <v>73</v>
      </c>
      <c r="S91" s="42" t="s">
        <v>327</v>
      </c>
      <c r="T91" s="53" t="s">
        <v>25</v>
      </c>
      <c r="U91" s="297" t="s">
        <v>307</v>
      </c>
      <c r="V91" s="296" t="s">
        <v>306</v>
      </c>
      <c r="W91" s="23" t="s">
        <v>347</v>
      </c>
      <c r="X91" s="27" t="s">
        <v>1093</v>
      </c>
      <c r="Y91" s="53" t="s">
        <v>25</v>
      </c>
      <c r="Z91" s="23" t="s">
        <v>1094</v>
      </c>
      <c r="AA91" s="114">
        <v>0.0556</v>
      </c>
      <c r="AB91" s="22" t="s">
        <v>25</v>
      </c>
      <c r="AC91" s="58"/>
      <c r="AD91" s="58"/>
      <c r="AE91" s="58"/>
      <c r="AF91" s="58"/>
      <c r="AG91" s="70"/>
      <c r="AH91" s="70"/>
      <c r="AI91" s="88"/>
      <c r="AJ91" s="27">
        <v>1</v>
      </c>
      <c r="AK91" s="315">
        <v>1</v>
      </c>
    </row>
    <row r="92" ht="39.95" customHeight="1" spans="1:37">
      <c r="A92" s="261">
        <f t="shared" si="2"/>
        <v>84</v>
      </c>
      <c r="B92" s="27"/>
      <c r="C92" s="27"/>
      <c r="D92" s="94"/>
      <c r="E92" s="27">
        <v>3</v>
      </c>
      <c r="F92" s="27"/>
      <c r="G92" s="94"/>
      <c r="H92" s="27"/>
      <c r="I92" s="27"/>
      <c r="J92" s="22"/>
      <c r="K92" s="22"/>
      <c r="L92" s="325" t="s">
        <v>1182</v>
      </c>
      <c r="M92" s="43" t="s">
        <v>1096</v>
      </c>
      <c r="N92" s="101" t="s">
        <v>247</v>
      </c>
      <c r="O92" s="22"/>
      <c r="P92" s="22" t="s">
        <v>305</v>
      </c>
      <c r="Q92" s="32"/>
      <c r="R92" s="32" t="s">
        <v>73</v>
      </c>
      <c r="S92" s="102" t="s">
        <v>1182</v>
      </c>
      <c r="T92" s="32" t="s">
        <v>73</v>
      </c>
      <c r="U92" s="296" t="s">
        <v>306</v>
      </c>
      <c r="V92" s="297" t="s">
        <v>307</v>
      </c>
      <c r="W92" s="23" t="s">
        <v>328</v>
      </c>
      <c r="X92" s="27" t="s">
        <v>309</v>
      </c>
      <c r="Y92" s="53" t="s">
        <v>25</v>
      </c>
      <c r="Z92" s="23" t="s">
        <v>25</v>
      </c>
      <c r="AA92" s="111" t="e">
        <f>AA93+AA94+AA99+AA95+AA98+AA96+AA97+#REF!+AA104+AA105+AA106*AJ106</f>
        <v>#REF!</v>
      </c>
      <c r="AB92" s="22" t="s">
        <v>25</v>
      </c>
      <c r="AC92" s="58"/>
      <c r="AD92" s="58"/>
      <c r="AE92" s="58"/>
      <c r="AF92" s="58"/>
      <c r="AG92" s="70"/>
      <c r="AH92" s="70"/>
      <c r="AI92" s="88"/>
      <c r="AJ92" s="27">
        <v>1</v>
      </c>
      <c r="AK92" s="315">
        <v>1</v>
      </c>
    </row>
    <row r="93" ht="39.95" customHeight="1" spans="1:37">
      <c r="A93" s="261">
        <f t="shared" si="2"/>
        <v>85</v>
      </c>
      <c r="B93" s="27"/>
      <c r="C93" s="27"/>
      <c r="D93" s="94"/>
      <c r="E93" s="94"/>
      <c r="F93" s="27">
        <v>4</v>
      </c>
      <c r="G93" s="94"/>
      <c r="H93" s="27"/>
      <c r="I93" s="27"/>
      <c r="J93" s="22"/>
      <c r="K93" s="22"/>
      <c r="L93" s="326" t="s">
        <v>1097</v>
      </c>
      <c r="M93" s="43" t="s">
        <v>1098</v>
      </c>
      <c r="N93" s="101" t="s">
        <v>418</v>
      </c>
      <c r="O93" s="22"/>
      <c r="P93" s="22" t="s">
        <v>305</v>
      </c>
      <c r="Q93" s="32"/>
      <c r="R93" s="32" t="s">
        <v>73</v>
      </c>
      <c r="S93" s="102" t="s">
        <v>1097</v>
      </c>
      <c r="T93" s="32" t="s">
        <v>73</v>
      </c>
      <c r="U93" s="297" t="s">
        <v>307</v>
      </c>
      <c r="V93" s="296" t="s">
        <v>306</v>
      </c>
      <c r="W93" s="23" t="s">
        <v>341</v>
      </c>
      <c r="X93" s="27" t="s">
        <v>1099</v>
      </c>
      <c r="Y93" s="53" t="s">
        <v>343</v>
      </c>
      <c r="Z93" s="23" t="s">
        <v>25</v>
      </c>
      <c r="AA93" s="114">
        <v>0.0901</v>
      </c>
      <c r="AB93" s="22" t="s">
        <v>25</v>
      </c>
      <c r="AC93" s="58"/>
      <c r="AD93" s="58"/>
      <c r="AE93" s="58"/>
      <c r="AF93" s="58"/>
      <c r="AG93" s="70"/>
      <c r="AH93" s="70"/>
      <c r="AI93" s="88"/>
      <c r="AJ93" s="27">
        <v>1</v>
      </c>
      <c r="AK93" s="315">
        <v>1</v>
      </c>
    </row>
    <row r="94" ht="39.95" customHeight="1" spans="1:37">
      <c r="A94" s="261">
        <f t="shared" si="2"/>
        <v>86</v>
      </c>
      <c r="B94" s="27"/>
      <c r="C94" s="27"/>
      <c r="D94" s="94"/>
      <c r="E94" s="94"/>
      <c r="F94" s="27">
        <v>4</v>
      </c>
      <c r="G94" s="94"/>
      <c r="H94" s="27"/>
      <c r="I94" s="27"/>
      <c r="J94" s="22"/>
      <c r="K94" s="22"/>
      <c r="L94" s="326" t="s">
        <v>1100</v>
      </c>
      <c r="M94" s="43" t="s">
        <v>1101</v>
      </c>
      <c r="N94" s="101" t="s">
        <v>418</v>
      </c>
      <c r="O94" s="22"/>
      <c r="P94" s="22" t="s">
        <v>305</v>
      </c>
      <c r="Q94" s="32"/>
      <c r="R94" s="32" t="s">
        <v>73</v>
      </c>
      <c r="S94" s="102" t="s">
        <v>1100</v>
      </c>
      <c r="T94" s="32" t="s">
        <v>73</v>
      </c>
      <c r="U94" s="297" t="s">
        <v>307</v>
      </c>
      <c r="V94" s="296" t="s">
        <v>306</v>
      </c>
      <c r="W94" s="23" t="s">
        <v>341</v>
      </c>
      <c r="X94" s="27" t="s">
        <v>1099</v>
      </c>
      <c r="Y94" s="53" t="s">
        <v>343</v>
      </c>
      <c r="Z94" s="23" t="s">
        <v>25</v>
      </c>
      <c r="AA94" s="114">
        <v>0.0907</v>
      </c>
      <c r="AB94" s="22" t="s">
        <v>25</v>
      </c>
      <c r="AC94" s="58"/>
      <c r="AD94" s="58"/>
      <c r="AE94" s="58"/>
      <c r="AF94" s="58"/>
      <c r="AG94" s="70"/>
      <c r="AH94" s="70"/>
      <c r="AI94" s="88"/>
      <c r="AJ94" s="27">
        <v>1</v>
      </c>
      <c r="AK94" s="315">
        <v>1</v>
      </c>
    </row>
    <row r="95" ht="39.95" customHeight="1" spans="1:37">
      <c r="A95" s="261">
        <f t="shared" si="2"/>
        <v>87</v>
      </c>
      <c r="B95" s="27"/>
      <c r="C95" s="27"/>
      <c r="D95" s="94"/>
      <c r="E95" s="94"/>
      <c r="F95" s="27">
        <v>4</v>
      </c>
      <c r="G95" s="94"/>
      <c r="H95" s="27"/>
      <c r="I95" s="27"/>
      <c r="J95" s="22"/>
      <c r="K95" s="22"/>
      <c r="L95" s="326" t="s">
        <v>1104</v>
      </c>
      <c r="M95" s="43" t="s">
        <v>1105</v>
      </c>
      <c r="N95" s="101" t="s">
        <v>418</v>
      </c>
      <c r="O95" s="22"/>
      <c r="P95" s="22" t="s">
        <v>305</v>
      </c>
      <c r="Q95" s="32"/>
      <c r="R95" s="32" t="s">
        <v>73</v>
      </c>
      <c r="S95" s="102" t="s">
        <v>1104</v>
      </c>
      <c r="T95" s="32" t="s">
        <v>73</v>
      </c>
      <c r="U95" s="297" t="s">
        <v>307</v>
      </c>
      <c r="V95" s="296" t="s">
        <v>306</v>
      </c>
      <c r="W95" s="23" t="s">
        <v>341</v>
      </c>
      <c r="X95" s="27" t="s">
        <v>1099</v>
      </c>
      <c r="Y95" s="53" t="s">
        <v>343</v>
      </c>
      <c r="Z95" s="23" t="s">
        <v>25</v>
      </c>
      <c r="AA95" s="114">
        <v>0.0889</v>
      </c>
      <c r="AB95" s="22" t="s">
        <v>25</v>
      </c>
      <c r="AC95" s="58"/>
      <c r="AD95" s="58"/>
      <c r="AE95" s="58"/>
      <c r="AF95" s="58"/>
      <c r="AG95" s="70"/>
      <c r="AH95" s="70"/>
      <c r="AI95" s="88"/>
      <c r="AJ95" s="27">
        <v>1</v>
      </c>
      <c r="AK95" s="315">
        <v>1</v>
      </c>
    </row>
    <row r="96" ht="39.95" customHeight="1" spans="1:37">
      <c r="A96" s="261">
        <f t="shared" si="2"/>
        <v>88</v>
      </c>
      <c r="B96" s="27"/>
      <c r="C96" s="27"/>
      <c r="D96" s="94"/>
      <c r="E96" s="94"/>
      <c r="F96" s="27">
        <v>4</v>
      </c>
      <c r="G96" s="94"/>
      <c r="H96" s="27"/>
      <c r="I96" s="27"/>
      <c r="J96" s="22"/>
      <c r="K96" s="22"/>
      <c r="L96" s="326" t="s">
        <v>1108</v>
      </c>
      <c r="M96" s="43" t="s">
        <v>1109</v>
      </c>
      <c r="N96" s="101" t="s">
        <v>418</v>
      </c>
      <c r="O96" s="22"/>
      <c r="P96" s="22" t="s">
        <v>305</v>
      </c>
      <c r="Q96" s="32"/>
      <c r="R96" s="32" t="s">
        <v>73</v>
      </c>
      <c r="S96" s="102" t="s">
        <v>1108</v>
      </c>
      <c r="T96" s="32" t="s">
        <v>73</v>
      </c>
      <c r="U96" s="297" t="s">
        <v>307</v>
      </c>
      <c r="V96" s="296" t="s">
        <v>306</v>
      </c>
      <c r="W96" s="23" t="s">
        <v>341</v>
      </c>
      <c r="X96" s="27" t="s">
        <v>1099</v>
      </c>
      <c r="Y96" s="53" t="s">
        <v>343</v>
      </c>
      <c r="Z96" s="23" t="s">
        <v>25</v>
      </c>
      <c r="AA96" s="114">
        <v>0.1028</v>
      </c>
      <c r="AB96" s="22" t="s">
        <v>25</v>
      </c>
      <c r="AC96" s="58"/>
      <c r="AD96" s="58"/>
      <c r="AE96" s="58"/>
      <c r="AF96" s="58"/>
      <c r="AG96" s="70"/>
      <c r="AH96" s="70"/>
      <c r="AI96" s="88"/>
      <c r="AJ96" s="27">
        <v>1</v>
      </c>
      <c r="AK96" s="315">
        <v>1</v>
      </c>
    </row>
    <row r="97" ht="39.95" customHeight="1" spans="1:37">
      <c r="A97" s="261">
        <f t="shared" si="2"/>
        <v>89</v>
      </c>
      <c r="B97" s="27"/>
      <c r="C97" s="27"/>
      <c r="D97" s="94"/>
      <c r="E97" s="94"/>
      <c r="F97" s="27">
        <v>4</v>
      </c>
      <c r="G97" s="94"/>
      <c r="H97" s="27"/>
      <c r="I97" s="27"/>
      <c r="J97" s="22"/>
      <c r="K97" s="22"/>
      <c r="L97" s="326" t="s">
        <v>1110</v>
      </c>
      <c r="M97" s="43" t="s">
        <v>1111</v>
      </c>
      <c r="N97" s="101" t="s">
        <v>418</v>
      </c>
      <c r="O97" s="22"/>
      <c r="P97" s="22" t="s">
        <v>305</v>
      </c>
      <c r="Q97" s="32"/>
      <c r="R97" s="32" t="s">
        <v>73</v>
      </c>
      <c r="S97" s="102" t="s">
        <v>1110</v>
      </c>
      <c r="T97" s="32" t="s">
        <v>73</v>
      </c>
      <c r="U97" s="297" t="s">
        <v>307</v>
      </c>
      <c r="V97" s="296" t="s">
        <v>306</v>
      </c>
      <c r="W97" s="23" t="s">
        <v>341</v>
      </c>
      <c r="X97" s="27" t="s">
        <v>1099</v>
      </c>
      <c r="Y97" s="53" t="s">
        <v>343</v>
      </c>
      <c r="Z97" s="23" t="s">
        <v>25</v>
      </c>
      <c r="AA97" s="114">
        <v>0.101</v>
      </c>
      <c r="AB97" s="22" t="s">
        <v>25</v>
      </c>
      <c r="AC97" s="58"/>
      <c r="AD97" s="58"/>
      <c r="AE97" s="58"/>
      <c r="AF97" s="58"/>
      <c r="AG97" s="70"/>
      <c r="AH97" s="70"/>
      <c r="AI97" s="88"/>
      <c r="AJ97" s="27">
        <v>1</v>
      </c>
      <c r="AK97" s="315">
        <v>1</v>
      </c>
    </row>
    <row r="98" ht="39.95" customHeight="1" spans="1:37">
      <c r="A98" s="261">
        <f t="shared" si="2"/>
        <v>90</v>
      </c>
      <c r="B98" s="27"/>
      <c r="C98" s="27"/>
      <c r="D98" s="94"/>
      <c r="E98" s="94"/>
      <c r="F98" s="27">
        <v>4</v>
      </c>
      <c r="G98" s="94"/>
      <c r="H98" s="27"/>
      <c r="I98" s="27"/>
      <c r="J98" s="22"/>
      <c r="K98" s="22"/>
      <c r="L98" s="325" t="s">
        <v>1183</v>
      </c>
      <c r="M98" s="43" t="s">
        <v>1184</v>
      </c>
      <c r="N98" s="101" t="s">
        <v>247</v>
      </c>
      <c r="O98" s="22"/>
      <c r="P98" s="22" t="s">
        <v>305</v>
      </c>
      <c r="Q98" s="32"/>
      <c r="R98" s="32" t="s">
        <v>73</v>
      </c>
      <c r="S98" s="102" t="s">
        <v>1183</v>
      </c>
      <c r="T98" s="32" t="s">
        <v>73</v>
      </c>
      <c r="U98" s="296" t="s">
        <v>306</v>
      </c>
      <c r="V98" s="297" t="s">
        <v>307</v>
      </c>
      <c r="W98" s="23" t="s">
        <v>341</v>
      </c>
      <c r="X98" s="27" t="s">
        <v>1099</v>
      </c>
      <c r="Y98" s="53" t="s">
        <v>343</v>
      </c>
      <c r="Z98" s="23" t="s">
        <v>25</v>
      </c>
      <c r="AA98" s="114"/>
      <c r="AB98" s="22" t="s">
        <v>25</v>
      </c>
      <c r="AC98" s="58"/>
      <c r="AD98" s="58"/>
      <c r="AE98" s="58"/>
      <c r="AF98" s="58"/>
      <c r="AG98" s="70"/>
      <c r="AH98" s="70"/>
      <c r="AI98" s="88"/>
      <c r="AJ98" s="27">
        <v>1</v>
      </c>
      <c r="AK98" s="315">
        <v>1</v>
      </c>
    </row>
    <row r="99" ht="39.95" customHeight="1" spans="1:37">
      <c r="A99" s="261">
        <f t="shared" si="2"/>
        <v>91</v>
      </c>
      <c r="B99" s="27"/>
      <c r="C99" s="27"/>
      <c r="D99" s="94"/>
      <c r="E99" s="94"/>
      <c r="F99" s="27">
        <v>4</v>
      </c>
      <c r="G99" s="94"/>
      <c r="H99" s="27"/>
      <c r="I99" s="27"/>
      <c r="J99" s="22"/>
      <c r="K99" s="22"/>
      <c r="L99" s="325" t="s">
        <v>1185</v>
      </c>
      <c r="M99" s="43" t="s">
        <v>1186</v>
      </c>
      <c r="N99" s="101" t="s">
        <v>247</v>
      </c>
      <c r="O99" s="22"/>
      <c r="P99" s="22" t="s">
        <v>305</v>
      </c>
      <c r="Q99" s="32"/>
      <c r="R99" s="32" t="s">
        <v>73</v>
      </c>
      <c r="S99" s="102" t="s">
        <v>1185</v>
      </c>
      <c r="T99" s="32" t="s">
        <v>73</v>
      </c>
      <c r="U99" s="296" t="s">
        <v>306</v>
      </c>
      <c r="V99" s="297" t="s">
        <v>307</v>
      </c>
      <c r="W99" s="23" t="s">
        <v>341</v>
      </c>
      <c r="X99" s="27" t="s">
        <v>1099</v>
      </c>
      <c r="Y99" s="53" t="s">
        <v>343</v>
      </c>
      <c r="Z99" s="23" t="s">
        <v>25</v>
      </c>
      <c r="AA99" s="114"/>
      <c r="AB99" s="22" t="s">
        <v>25</v>
      </c>
      <c r="AC99" s="58"/>
      <c r="AD99" s="58"/>
      <c r="AE99" s="58"/>
      <c r="AF99" s="58"/>
      <c r="AG99" s="70"/>
      <c r="AH99" s="70"/>
      <c r="AI99" s="88"/>
      <c r="AJ99" s="27">
        <v>1</v>
      </c>
      <c r="AK99" s="315">
        <v>1</v>
      </c>
    </row>
    <row r="100" ht="39.95" customHeight="1" spans="1:37">
      <c r="A100" s="261">
        <f t="shared" si="2"/>
        <v>92</v>
      </c>
      <c r="B100" s="27"/>
      <c r="C100" s="27"/>
      <c r="D100" s="94"/>
      <c r="E100" s="94"/>
      <c r="F100" s="27">
        <v>4</v>
      </c>
      <c r="G100" s="94"/>
      <c r="H100" s="27"/>
      <c r="I100" s="27"/>
      <c r="J100" s="22"/>
      <c r="K100" s="22"/>
      <c r="L100" s="325" t="s">
        <v>1187</v>
      </c>
      <c r="M100" s="43" t="s">
        <v>1188</v>
      </c>
      <c r="N100" s="101" t="s">
        <v>247</v>
      </c>
      <c r="O100" s="22"/>
      <c r="P100" s="22" t="s">
        <v>305</v>
      </c>
      <c r="Q100" s="32"/>
      <c r="R100" s="32" t="s">
        <v>73</v>
      </c>
      <c r="S100" s="102" t="s">
        <v>1187</v>
      </c>
      <c r="T100" s="32" t="s">
        <v>73</v>
      </c>
      <c r="U100" s="296" t="s">
        <v>306</v>
      </c>
      <c r="V100" s="297" t="s">
        <v>307</v>
      </c>
      <c r="W100" s="23" t="s">
        <v>341</v>
      </c>
      <c r="X100" s="27" t="s">
        <v>1099</v>
      </c>
      <c r="Y100" s="53" t="s">
        <v>343</v>
      </c>
      <c r="Z100" s="23" t="s">
        <v>25</v>
      </c>
      <c r="AA100" s="114"/>
      <c r="AB100" s="22" t="s">
        <v>25</v>
      </c>
      <c r="AC100" s="58"/>
      <c r="AD100" s="58"/>
      <c r="AE100" s="58"/>
      <c r="AF100" s="58"/>
      <c r="AG100" s="70"/>
      <c r="AH100" s="70"/>
      <c r="AI100" s="88"/>
      <c r="AJ100" s="27">
        <v>1</v>
      </c>
      <c r="AK100" s="315">
        <v>1</v>
      </c>
    </row>
    <row r="101" ht="39.95" customHeight="1" spans="1:37">
      <c r="A101" s="261">
        <f t="shared" si="2"/>
        <v>93</v>
      </c>
      <c r="B101" s="27"/>
      <c r="C101" s="27"/>
      <c r="D101" s="94"/>
      <c r="E101" s="94"/>
      <c r="F101" s="27">
        <v>4</v>
      </c>
      <c r="G101" s="94"/>
      <c r="H101" s="27"/>
      <c r="I101" s="27"/>
      <c r="J101" s="22"/>
      <c r="K101" s="22"/>
      <c r="L101" s="325" t="s">
        <v>1189</v>
      </c>
      <c r="M101" s="43" t="s">
        <v>1190</v>
      </c>
      <c r="N101" s="101" t="s">
        <v>247</v>
      </c>
      <c r="O101" s="22"/>
      <c r="P101" s="22" t="s">
        <v>305</v>
      </c>
      <c r="Q101" s="32"/>
      <c r="R101" s="32" t="s">
        <v>73</v>
      </c>
      <c r="S101" s="102" t="s">
        <v>1189</v>
      </c>
      <c r="T101" s="32" t="s">
        <v>73</v>
      </c>
      <c r="U101" s="296" t="s">
        <v>306</v>
      </c>
      <c r="V101" s="297" t="s">
        <v>307</v>
      </c>
      <c r="W101" s="23" t="s">
        <v>341</v>
      </c>
      <c r="X101" s="27" t="s">
        <v>1099</v>
      </c>
      <c r="Y101" s="53" t="s">
        <v>343</v>
      </c>
      <c r="Z101" s="23" t="s">
        <v>25</v>
      </c>
      <c r="AA101" s="114"/>
      <c r="AB101" s="22" t="s">
        <v>25</v>
      </c>
      <c r="AC101" s="58"/>
      <c r="AD101" s="58"/>
      <c r="AE101" s="58"/>
      <c r="AF101" s="58"/>
      <c r="AG101" s="70"/>
      <c r="AH101" s="70"/>
      <c r="AI101" s="88"/>
      <c r="AJ101" s="27">
        <v>1</v>
      </c>
      <c r="AK101" s="315">
        <v>1</v>
      </c>
    </row>
    <row r="102" ht="39.95" customHeight="1" spans="1:37">
      <c r="A102" s="261">
        <f t="shared" si="2"/>
        <v>94</v>
      </c>
      <c r="B102" s="27"/>
      <c r="C102" s="27"/>
      <c r="D102" s="94"/>
      <c r="E102" s="94"/>
      <c r="F102" s="27">
        <v>4</v>
      </c>
      <c r="G102" s="94"/>
      <c r="H102" s="27"/>
      <c r="I102" s="27"/>
      <c r="J102" s="22"/>
      <c r="K102" s="22"/>
      <c r="L102" s="325" t="s">
        <v>1191</v>
      </c>
      <c r="M102" s="43" t="s">
        <v>1192</v>
      </c>
      <c r="N102" s="101" t="s">
        <v>247</v>
      </c>
      <c r="O102" s="22"/>
      <c r="P102" s="22" t="s">
        <v>305</v>
      </c>
      <c r="Q102" s="32"/>
      <c r="R102" s="32" t="s">
        <v>73</v>
      </c>
      <c r="S102" s="102" t="s">
        <v>1191</v>
      </c>
      <c r="T102" s="32" t="s">
        <v>73</v>
      </c>
      <c r="U102" s="296" t="s">
        <v>306</v>
      </c>
      <c r="V102" s="297" t="s">
        <v>307</v>
      </c>
      <c r="W102" s="23" t="s">
        <v>341</v>
      </c>
      <c r="X102" s="27" t="s">
        <v>1099</v>
      </c>
      <c r="Y102" s="53" t="s">
        <v>343</v>
      </c>
      <c r="Z102" s="23" t="s">
        <v>25</v>
      </c>
      <c r="AA102" s="114"/>
      <c r="AB102" s="22" t="s">
        <v>25</v>
      </c>
      <c r="AC102" s="58"/>
      <c r="AD102" s="58"/>
      <c r="AE102" s="58"/>
      <c r="AF102" s="58"/>
      <c r="AG102" s="70"/>
      <c r="AH102" s="70"/>
      <c r="AI102" s="88"/>
      <c r="AJ102" s="27">
        <v>1</v>
      </c>
      <c r="AK102" s="315">
        <v>1</v>
      </c>
    </row>
    <row r="103" ht="39.95" customHeight="1" spans="1:37">
      <c r="A103" s="261">
        <f t="shared" si="2"/>
        <v>95</v>
      </c>
      <c r="B103" s="27"/>
      <c r="C103" s="27"/>
      <c r="D103" s="94"/>
      <c r="E103" s="94"/>
      <c r="F103" s="27">
        <v>4</v>
      </c>
      <c r="G103" s="94"/>
      <c r="H103" s="27"/>
      <c r="I103" s="27"/>
      <c r="J103" s="22"/>
      <c r="K103" s="22"/>
      <c r="L103" s="325" t="s">
        <v>1193</v>
      </c>
      <c r="M103" s="43" t="s">
        <v>1194</v>
      </c>
      <c r="N103" s="101" t="s">
        <v>247</v>
      </c>
      <c r="O103" s="22"/>
      <c r="P103" s="22" t="s">
        <v>305</v>
      </c>
      <c r="Q103" s="32"/>
      <c r="R103" s="32" t="s">
        <v>73</v>
      </c>
      <c r="S103" s="102" t="s">
        <v>1193</v>
      </c>
      <c r="T103" s="32" t="s">
        <v>73</v>
      </c>
      <c r="U103" s="296" t="s">
        <v>306</v>
      </c>
      <c r="V103" s="297" t="s">
        <v>307</v>
      </c>
      <c r="W103" s="23" t="s">
        <v>341</v>
      </c>
      <c r="X103" s="27" t="s">
        <v>1099</v>
      </c>
      <c r="Y103" s="53" t="s">
        <v>343</v>
      </c>
      <c r="Z103" s="23" t="s">
        <v>25</v>
      </c>
      <c r="AA103" s="114"/>
      <c r="AB103" s="22" t="s">
        <v>25</v>
      </c>
      <c r="AC103" s="58"/>
      <c r="AD103" s="58"/>
      <c r="AE103" s="58"/>
      <c r="AF103" s="58"/>
      <c r="AG103" s="70"/>
      <c r="AH103" s="70"/>
      <c r="AI103" s="88"/>
      <c r="AJ103" s="27">
        <v>1</v>
      </c>
      <c r="AK103" s="315">
        <v>1</v>
      </c>
    </row>
    <row r="104" ht="39.95" customHeight="1" spans="1:37">
      <c r="A104" s="261">
        <f t="shared" si="2"/>
        <v>96</v>
      </c>
      <c r="B104" s="27"/>
      <c r="C104" s="27"/>
      <c r="D104" s="94"/>
      <c r="E104" s="94"/>
      <c r="F104" s="27">
        <v>4</v>
      </c>
      <c r="G104" s="94"/>
      <c r="H104" s="27"/>
      <c r="I104" s="27"/>
      <c r="J104" s="22"/>
      <c r="K104" s="22"/>
      <c r="L104" s="102" t="s">
        <v>1114</v>
      </c>
      <c r="M104" s="43" t="s">
        <v>1115</v>
      </c>
      <c r="N104" s="101" t="s">
        <v>418</v>
      </c>
      <c r="O104" s="22"/>
      <c r="P104" s="22" t="s">
        <v>305</v>
      </c>
      <c r="Q104" s="32"/>
      <c r="R104" s="32" t="s">
        <v>73</v>
      </c>
      <c r="S104" s="102" t="s">
        <v>1114</v>
      </c>
      <c r="T104" s="32" t="s">
        <v>73</v>
      </c>
      <c r="U104" s="297" t="s">
        <v>307</v>
      </c>
      <c r="V104" s="296" t="s">
        <v>306</v>
      </c>
      <c r="W104" s="23" t="s">
        <v>341</v>
      </c>
      <c r="X104" s="27" t="s">
        <v>1021</v>
      </c>
      <c r="Y104" s="53" t="s">
        <v>638</v>
      </c>
      <c r="Z104" s="23" t="s">
        <v>25</v>
      </c>
      <c r="AA104" s="116">
        <v>0.1485</v>
      </c>
      <c r="AB104" s="22" t="s">
        <v>25</v>
      </c>
      <c r="AC104" s="58"/>
      <c r="AD104" s="58"/>
      <c r="AE104" s="58"/>
      <c r="AF104" s="58"/>
      <c r="AG104" s="70"/>
      <c r="AH104" s="70"/>
      <c r="AI104" s="88"/>
      <c r="AJ104" s="27">
        <v>1</v>
      </c>
      <c r="AK104" s="315">
        <v>1</v>
      </c>
    </row>
    <row r="105" ht="39.95" customHeight="1" spans="1:37">
      <c r="A105" s="261">
        <f t="shared" si="2"/>
        <v>97</v>
      </c>
      <c r="B105" s="27"/>
      <c r="C105" s="27"/>
      <c r="D105" s="94"/>
      <c r="E105" s="94"/>
      <c r="F105" s="27">
        <v>4</v>
      </c>
      <c r="G105" s="94"/>
      <c r="H105" s="27"/>
      <c r="I105" s="27"/>
      <c r="J105" s="22"/>
      <c r="K105" s="22"/>
      <c r="L105" s="102" t="s">
        <v>1116</v>
      </c>
      <c r="M105" s="43" t="s">
        <v>1117</v>
      </c>
      <c r="N105" s="101" t="s">
        <v>418</v>
      </c>
      <c r="O105" s="22"/>
      <c r="P105" s="22" t="s">
        <v>305</v>
      </c>
      <c r="Q105" s="32"/>
      <c r="R105" s="32" t="s">
        <v>73</v>
      </c>
      <c r="S105" s="102" t="s">
        <v>1116</v>
      </c>
      <c r="T105" s="32" t="s">
        <v>73</v>
      </c>
      <c r="U105" s="297" t="s">
        <v>307</v>
      </c>
      <c r="V105" s="296" t="s">
        <v>306</v>
      </c>
      <c r="W105" s="23" t="s">
        <v>341</v>
      </c>
      <c r="X105" s="27" t="s">
        <v>1021</v>
      </c>
      <c r="Y105" s="53" t="s">
        <v>638</v>
      </c>
      <c r="Z105" s="23" t="s">
        <v>25</v>
      </c>
      <c r="AA105" s="116">
        <v>0.1482</v>
      </c>
      <c r="AB105" s="22" t="s">
        <v>25</v>
      </c>
      <c r="AC105" s="58"/>
      <c r="AD105" s="58"/>
      <c r="AE105" s="58"/>
      <c r="AF105" s="58"/>
      <c r="AG105" s="70"/>
      <c r="AH105" s="70"/>
      <c r="AI105" s="88"/>
      <c r="AJ105" s="27">
        <v>1</v>
      </c>
      <c r="AK105" s="315">
        <v>1</v>
      </c>
    </row>
    <row r="106" ht="39.95" customHeight="1" spans="1:37">
      <c r="A106" s="261">
        <f t="shared" si="2"/>
        <v>98</v>
      </c>
      <c r="B106" s="27"/>
      <c r="C106" s="27"/>
      <c r="D106" s="94"/>
      <c r="E106" s="94"/>
      <c r="F106" s="27">
        <v>4</v>
      </c>
      <c r="G106" s="94"/>
      <c r="H106" s="27"/>
      <c r="I106" s="27"/>
      <c r="J106" s="22"/>
      <c r="K106" s="22"/>
      <c r="L106" s="102" t="s">
        <v>1118</v>
      </c>
      <c r="M106" s="43" t="s">
        <v>1119</v>
      </c>
      <c r="N106" s="101" t="s">
        <v>418</v>
      </c>
      <c r="O106" s="22"/>
      <c r="P106" s="22" t="s">
        <v>305</v>
      </c>
      <c r="Q106" s="32"/>
      <c r="R106" s="32" t="s">
        <v>73</v>
      </c>
      <c r="S106" s="102" t="s">
        <v>1118</v>
      </c>
      <c r="T106" s="32" t="s">
        <v>73</v>
      </c>
      <c r="U106" s="297" t="s">
        <v>307</v>
      </c>
      <c r="V106" s="296" t="s">
        <v>306</v>
      </c>
      <c r="W106" s="23" t="s">
        <v>341</v>
      </c>
      <c r="X106" s="27" t="s">
        <v>1021</v>
      </c>
      <c r="Y106" s="53" t="s">
        <v>638</v>
      </c>
      <c r="Z106" s="23" t="s">
        <v>25</v>
      </c>
      <c r="AA106" s="116">
        <v>0.0858</v>
      </c>
      <c r="AB106" s="22" t="s">
        <v>25</v>
      </c>
      <c r="AC106" s="58"/>
      <c r="AD106" s="58"/>
      <c r="AE106" s="58"/>
      <c r="AF106" s="58"/>
      <c r="AG106" s="70"/>
      <c r="AH106" s="70"/>
      <c r="AI106" s="88"/>
      <c r="AJ106" s="27">
        <v>3</v>
      </c>
      <c r="AK106" s="315">
        <v>3</v>
      </c>
    </row>
    <row r="107" ht="39.95" customHeight="1" spans="1:37">
      <c r="A107" s="261">
        <f t="shared" si="2"/>
        <v>99</v>
      </c>
      <c r="B107" s="27"/>
      <c r="C107" s="27">
        <v>1</v>
      </c>
      <c r="D107" s="94"/>
      <c r="E107" s="94"/>
      <c r="F107" s="27"/>
      <c r="G107" s="94"/>
      <c r="H107" s="27"/>
      <c r="I107" s="27"/>
      <c r="J107" s="22"/>
      <c r="K107" s="22"/>
      <c r="L107" s="102" t="s">
        <v>850</v>
      </c>
      <c r="M107" s="43" t="s">
        <v>1120</v>
      </c>
      <c r="N107" s="101" t="s">
        <v>418</v>
      </c>
      <c r="O107" s="22"/>
      <c r="P107" s="22" t="s">
        <v>305</v>
      </c>
      <c r="Q107" s="32"/>
      <c r="R107" s="32" t="s">
        <v>73</v>
      </c>
      <c r="S107" s="27" t="s">
        <v>327</v>
      </c>
      <c r="T107" s="27" t="s">
        <v>25</v>
      </c>
      <c r="U107" s="297" t="s">
        <v>307</v>
      </c>
      <c r="V107" s="296" t="s">
        <v>306</v>
      </c>
      <c r="W107" s="29" t="s">
        <v>328</v>
      </c>
      <c r="X107" s="27" t="s">
        <v>309</v>
      </c>
      <c r="Y107" s="53" t="s">
        <v>25</v>
      </c>
      <c r="Z107" s="23" t="s">
        <v>25</v>
      </c>
      <c r="AA107" s="111">
        <f>AA108+AA109</f>
        <v>0.0336</v>
      </c>
      <c r="AB107" s="22" t="s">
        <v>25</v>
      </c>
      <c r="AC107" s="58"/>
      <c r="AD107" s="58"/>
      <c r="AE107" s="58"/>
      <c r="AF107" s="58"/>
      <c r="AG107" s="70"/>
      <c r="AH107" s="70"/>
      <c r="AI107" s="88"/>
      <c r="AJ107" s="27">
        <v>1</v>
      </c>
      <c r="AK107" s="315">
        <v>1</v>
      </c>
    </row>
    <row r="108" ht="39.95" customHeight="1" spans="1:37">
      <c r="A108" s="261">
        <f t="shared" si="2"/>
        <v>100</v>
      </c>
      <c r="B108" s="27"/>
      <c r="C108" s="27"/>
      <c r="D108" s="94">
        <v>2</v>
      </c>
      <c r="E108" s="94"/>
      <c r="F108" s="27"/>
      <c r="G108" s="94"/>
      <c r="H108" s="27"/>
      <c r="I108" s="27"/>
      <c r="J108" s="22"/>
      <c r="K108" s="22"/>
      <c r="L108" s="102" t="s">
        <v>856</v>
      </c>
      <c r="M108" s="43" t="s">
        <v>1121</v>
      </c>
      <c r="N108" s="101" t="s">
        <v>418</v>
      </c>
      <c r="O108" s="98" t="s">
        <v>81</v>
      </c>
      <c r="P108" s="23" t="s">
        <v>305</v>
      </c>
      <c r="Q108" s="32"/>
      <c r="R108" s="32" t="s">
        <v>73</v>
      </c>
      <c r="S108" s="102" t="s">
        <v>1122</v>
      </c>
      <c r="T108" s="32" t="s">
        <v>73</v>
      </c>
      <c r="U108" s="297" t="s">
        <v>307</v>
      </c>
      <c r="V108" s="296" t="s">
        <v>306</v>
      </c>
      <c r="W108" s="29" t="s">
        <v>672</v>
      </c>
      <c r="X108" s="27" t="s">
        <v>1123</v>
      </c>
      <c r="Y108" s="53" t="s">
        <v>25</v>
      </c>
      <c r="Z108" s="53" t="s">
        <v>25</v>
      </c>
      <c r="AA108" s="71">
        <v>0.0333</v>
      </c>
      <c r="AB108" s="32" t="s">
        <v>25</v>
      </c>
      <c r="AC108" s="53" t="s">
        <v>25</v>
      </c>
      <c r="AD108" s="53" t="s">
        <v>25</v>
      </c>
      <c r="AE108" s="53" t="s">
        <v>25</v>
      </c>
      <c r="AF108" s="53" t="s">
        <v>25</v>
      </c>
      <c r="AG108" s="53" t="s">
        <v>25</v>
      </c>
      <c r="AH108" s="53" t="s">
        <v>25</v>
      </c>
      <c r="AI108" s="84"/>
      <c r="AJ108" s="27">
        <v>1</v>
      </c>
      <c r="AK108" s="315">
        <v>1</v>
      </c>
    </row>
    <row r="109" ht="39.95" customHeight="1" spans="1:37">
      <c r="A109" s="261">
        <f t="shared" si="2"/>
        <v>101</v>
      </c>
      <c r="B109" s="27"/>
      <c r="C109" s="27"/>
      <c r="D109" s="94">
        <v>2</v>
      </c>
      <c r="E109" s="94"/>
      <c r="F109" s="27"/>
      <c r="G109" s="94"/>
      <c r="H109" s="27"/>
      <c r="I109" s="27"/>
      <c r="J109" s="22"/>
      <c r="K109" s="22"/>
      <c r="L109" s="27" t="s">
        <v>780</v>
      </c>
      <c r="M109" s="43" t="s">
        <v>781</v>
      </c>
      <c r="N109" s="101" t="s">
        <v>502</v>
      </c>
      <c r="O109" s="27" t="s">
        <v>106</v>
      </c>
      <c r="P109" s="22" t="s">
        <v>305</v>
      </c>
      <c r="Q109" s="27"/>
      <c r="R109" s="32" t="s">
        <v>73</v>
      </c>
      <c r="S109" s="27" t="s">
        <v>327</v>
      </c>
      <c r="T109" s="27" t="s">
        <v>25</v>
      </c>
      <c r="U109" s="297" t="s">
        <v>307</v>
      </c>
      <c r="V109" s="296" t="s">
        <v>306</v>
      </c>
      <c r="W109" s="27" t="s">
        <v>722</v>
      </c>
      <c r="X109" s="27" t="s">
        <v>25</v>
      </c>
      <c r="Y109" s="27" t="s">
        <v>343</v>
      </c>
      <c r="Z109" s="27" t="s">
        <v>25</v>
      </c>
      <c r="AA109" s="71">
        <v>0.0003</v>
      </c>
      <c r="AB109" s="27" t="s">
        <v>25</v>
      </c>
      <c r="AC109" s="27"/>
      <c r="AD109" s="27"/>
      <c r="AE109" s="27"/>
      <c r="AF109" s="27"/>
      <c r="AG109" s="27"/>
      <c r="AH109" s="27"/>
      <c r="AI109" s="27"/>
      <c r="AJ109" s="27">
        <v>1</v>
      </c>
      <c r="AK109" s="315">
        <v>1</v>
      </c>
    </row>
    <row r="110" ht="39.95" customHeight="1" spans="1:37">
      <c r="A110" s="261">
        <f t="shared" si="2"/>
        <v>102</v>
      </c>
      <c r="B110" s="27"/>
      <c r="C110" s="27">
        <v>1</v>
      </c>
      <c r="D110" s="94"/>
      <c r="E110" s="94"/>
      <c r="F110" s="27"/>
      <c r="G110" s="94"/>
      <c r="H110" s="27"/>
      <c r="I110" s="27"/>
      <c r="J110" s="22"/>
      <c r="K110" s="22"/>
      <c r="L110" s="102" t="s">
        <v>860</v>
      </c>
      <c r="M110" s="43" t="s">
        <v>1124</v>
      </c>
      <c r="N110" s="101" t="s">
        <v>418</v>
      </c>
      <c r="O110" s="22"/>
      <c r="P110" s="22" t="s">
        <v>305</v>
      </c>
      <c r="Q110" s="32"/>
      <c r="R110" s="32" t="s">
        <v>73</v>
      </c>
      <c r="S110" s="27" t="s">
        <v>327</v>
      </c>
      <c r="T110" s="27" t="s">
        <v>25</v>
      </c>
      <c r="U110" s="297" t="s">
        <v>307</v>
      </c>
      <c r="V110" s="296" t="s">
        <v>306</v>
      </c>
      <c r="W110" s="29" t="s">
        <v>328</v>
      </c>
      <c r="X110" s="27" t="s">
        <v>309</v>
      </c>
      <c r="Y110" s="53" t="s">
        <v>25</v>
      </c>
      <c r="Z110" s="23" t="s">
        <v>25</v>
      </c>
      <c r="AA110" s="111">
        <f>AA111+AA112</f>
        <v>0.0336</v>
      </c>
      <c r="AB110" s="27"/>
      <c r="AC110" s="27"/>
      <c r="AD110" s="27"/>
      <c r="AE110" s="27"/>
      <c r="AF110" s="27"/>
      <c r="AG110" s="27"/>
      <c r="AH110" s="27"/>
      <c r="AI110" s="27"/>
      <c r="AJ110" s="27">
        <v>1</v>
      </c>
      <c r="AK110" s="315">
        <v>1</v>
      </c>
    </row>
    <row r="111" ht="39.95" customHeight="1" spans="1:37">
      <c r="A111" s="261">
        <f t="shared" si="2"/>
        <v>103</v>
      </c>
      <c r="B111" s="27"/>
      <c r="C111" s="27"/>
      <c r="D111" s="94">
        <v>2</v>
      </c>
      <c r="E111" s="94"/>
      <c r="F111" s="27"/>
      <c r="G111" s="94"/>
      <c r="H111" s="27"/>
      <c r="I111" s="27"/>
      <c r="J111" s="22"/>
      <c r="K111" s="22"/>
      <c r="L111" s="102" t="s">
        <v>864</v>
      </c>
      <c r="M111" s="43" t="s">
        <v>1125</v>
      </c>
      <c r="N111" s="101" t="s">
        <v>418</v>
      </c>
      <c r="O111" s="98" t="s">
        <v>81</v>
      </c>
      <c r="P111" s="23" t="s">
        <v>305</v>
      </c>
      <c r="Q111" s="32"/>
      <c r="R111" s="32" t="s">
        <v>73</v>
      </c>
      <c r="S111" s="102" t="s">
        <v>1122</v>
      </c>
      <c r="T111" s="32" t="s">
        <v>73</v>
      </c>
      <c r="U111" s="297" t="s">
        <v>307</v>
      </c>
      <c r="V111" s="296" t="s">
        <v>306</v>
      </c>
      <c r="W111" s="29" t="s">
        <v>672</v>
      </c>
      <c r="X111" s="27" t="s">
        <v>1123</v>
      </c>
      <c r="Y111" s="53" t="s">
        <v>25</v>
      </c>
      <c r="Z111" s="53" t="s">
        <v>25</v>
      </c>
      <c r="AA111" s="71">
        <v>0.0333</v>
      </c>
      <c r="AB111" s="27"/>
      <c r="AC111" s="27"/>
      <c r="AD111" s="27"/>
      <c r="AE111" s="27"/>
      <c r="AF111" s="27"/>
      <c r="AG111" s="27"/>
      <c r="AH111" s="27"/>
      <c r="AI111" s="27"/>
      <c r="AJ111" s="27">
        <v>1</v>
      </c>
      <c r="AK111" s="315">
        <v>1</v>
      </c>
    </row>
    <row r="112" ht="39.95" customHeight="1" spans="1:37">
      <c r="A112" s="261">
        <f t="shared" si="2"/>
        <v>104</v>
      </c>
      <c r="B112" s="27"/>
      <c r="C112" s="27"/>
      <c r="D112" s="94">
        <v>2</v>
      </c>
      <c r="E112" s="94"/>
      <c r="F112" s="27"/>
      <c r="G112" s="94"/>
      <c r="H112" s="27"/>
      <c r="I112" s="27"/>
      <c r="J112" s="22"/>
      <c r="K112" s="22"/>
      <c r="L112" s="27" t="s">
        <v>780</v>
      </c>
      <c r="M112" s="43" t="s">
        <v>781</v>
      </c>
      <c r="N112" s="43" t="s">
        <v>502</v>
      </c>
      <c r="O112" s="27" t="s">
        <v>106</v>
      </c>
      <c r="P112" s="22" t="s">
        <v>305</v>
      </c>
      <c r="Q112" s="27"/>
      <c r="R112" s="32" t="s">
        <v>73</v>
      </c>
      <c r="S112" s="27" t="s">
        <v>327</v>
      </c>
      <c r="T112" s="27" t="s">
        <v>25</v>
      </c>
      <c r="U112" s="297" t="s">
        <v>307</v>
      </c>
      <c r="V112" s="296" t="s">
        <v>306</v>
      </c>
      <c r="W112" s="27" t="s">
        <v>722</v>
      </c>
      <c r="X112" s="27" t="s">
        <v>25</v>
      </c>
      <c r="Y112" s="27" t="s">
        <v>343</v>
      </c>
      <c r="Z112" s="27" t="s">
        <v>25</v>
      </c>
      <c r="AA112" s="71">
        <v>0.0003</v>
      </c>
      <c r="AB112" s="27"/>
      <c r="AC112" s="27"/>
      <c r="AD112" s="27"/>
      <c r="AE112" s="27"/>
      <c r="AF112" s="27"/>
      <c r="AG112" s="27"/>
      <c r="AH112" s="27"/>
      <c r="AI112" s="27"/>
      <c r="AJ112" s="27">
        <v>1</v>
      </c>
      <c r="AK112" s="315">
        <v>1</v>
      </c>
    </row>
    <row r="113" ht="39.95" customHeight="1" spans="1:37">
      <c r="A113" s="261">
        <f t="shared" si="2"/>
        <v>105</v>
      </c>
      <c r="B113" s="27"/>
      <c r="C113" s="27">
        <v>1</v>
      </c>
      <c r="D113" s="94"/>
      <c r="E113" s="94"/>
      <c r="F113" s="27"/>
      <c r="G113" s="94"/>
      <c r="H113" s="27"/>
      <c r="I113" s="27"/>
      <c r="J113" s="22"/>
      <c r="K113" s="22"/>
      <c r="L113" s="102" t="s">
        <v>1126</v>
      </c>
      <c r="M113" s="43" t="s">
        <v>1127</v>
      </c>
      <c r="N113" s="101" t="s">
        <v>477</v>
      </c>
      <c r="O113" s="22"/>
      <c r="P113" s="22" t="s">
        <v>305</v>
      </c>
      <c r="Q113" s="53" t="s">
        <v>25</v>
      </c>
      <c r="R113" s="32" t="s">
        <v>73</v>
      </c>
      <c r="S113" s="42" t="s">
        <v>327</v>
      </c>
      <c r="T113" s="53" t="s">
        <v>25</v>
      </c>
      <c r="U113" s="297" t="s">
        <v>307</v>
      </c>
      <c r="V113" s="296" t="s">
        <v>306</v>
      </c>
      <c r="W113" s="23" t="s">
        <v>807</v>
      </c>
      <c r="X113" s="27" t="s">
        <v>25</v>
      </c>
      <c r="Y113" s="53" t="s">
        <v>25</v>
      </c>
      <c r="Z113" s="23" t="s">
        <v>25</v>
      </c>
      <c r="AA113" s="114">
        <v>0.0165</v>
      </c>
      <c r="AB113" s="22" t="s">
        <v>25</v>
      </c>
      <c r="AC113" s="58"/>
      <c r="AD113" s="58"/>
      <c r="AE113" s="58"/>
      <c r="AF113" s="58"/>
      <c r="AG113" s="70"/>
      <c r="AH113" s="70"/>
      <c r="AI113" s="54"/>
      <c r="AJ113" s="27">
        <v>1</v>
      </c>
      <c r="AK113" s="315">
        <v>1</v>
      </c>
    </row>
    <row r="114" ht="39.95" customHeight="1" spans="1:37">
      <c r="A114" s="261">
        <f t="shared" si="2"/>
        <v>106</v>
      </c>
      <c r="B114" s="27"/>
      <c r="C114" s="27">
        <v>1</v>
      </c>
      <c r="D114" s="94"/>
      <c r="E114" s="94"/>
      <c r="F114" s="27"/>
      <c r="G114" s="94"/>
      <c r="H114" s="27"/>
      <c r="I114" s="27"/>
      <c r="J114" s="22"/>
      <c r="K114" s="22"/>
      <c r="L114" s="102" t="s">
        <v>1128</v>
      </c>
      <c r="M114" s="43" t="s">
        <v>1129</v>
      </c>
      <c r="N114" s="101" t="s">
        <v>477</v>
      </c>
      <c r="O114" s="22"/>
      <c r="P114" s="22" t="s">
        <v>305</v>
      </c>
      <c r="Q114" s="53" t="s">
        <v>25</v>
      </c>
      <c r="R114" s="32" t="s">
        <v>73</v>
      </c>
      <c r="S114" s="42" t="s">
        <v>327</v>
      </c>
      <c r="T114" s="53" t="s">
        <v>25</v>
      </c>
      <c r="U114" s="297" t="s">
        <v>307</v>
      </c>
      <c r="V114" s="296" t="s">
        <v>306</v>
      </c>
      <c r="W114" s="23" t="s">
        <v>807</v>
      </c>
      <c r="X114" s="27" t="s">
        <v>25</v>
      </c>
      <c r="Y114" s="53" t="s">
        <v>25</v>
      </c>
      <c r="Z114" s="23" t="s">
        <v>25</v>
      </c>
      <c r="AA114" s="114">
        <v>0.0045</v>
      </c>
      <c r="AB114" s="22" t="s">
        <v>25</v>
      </c>
      <c r="AC114" s="58"/>
      <c r="AD114" s="58"/>
      <c r="AE114" s="58"/>
      <c r="AF114" s="58"/>
      <c r="AG114" s="70"/>
      <c r="AH114" s="70"/>
      <c r="AI114" s="54"/>
      <c r="AJ114" s="27">
        <v>1</v>
      </c>
      <c r="AK114" s="315">
        <v>1</v>
      </c>
    </row>
    <row r="115" ht="39.95" hidden="1" customHeight="1" spans="1:37">
      <c r="A115" s="261">
        <f t="shared" si="2"/>
        <v>107</v>
      </c>
      <c r="B115" s="27"/>
      <c r="C115" s="27">
        <v>1</v>
      </c>
      <c r="D115" s="94"/>
      <c r="E115" s="94"/>
      <c r="F115" s="27"/>
      <c r="G115" s="94"/>
      <c r="H115" s="27"/>
      <c r="I115" s="27"/>
      <c r="J115" s="22"/>
      <c r="K115" s="22"/>
      <c r="L115" s="102" t="s">
        <v>1130</v>
      </c>
      <c r="M115" s="43" t="s">
        <v>1131</v>
      </c>
      <c r="N115" s="101" t="s">
        <v>477</v>
      </c>
      <c r="O115" s="22"/>
      <c r="P115" s="22" t="s">
        <v>305</v>
      </c>
      <c r="Q115" s="53" t="s">
        <v>25</v>
      </c>
      <c r="R115" s="32" t="s">
        <v>73</v>
      </c>
      <c r="S115" s="42" t="s">
        <v>327</v>
      </c>
      <c r="T115" s="53" t="s">
        <v>25</v>
      </c>
      <c r="U115" s="297" t="s">
        <v>307</v>
      </c>
      <c r="V115" s="296" t="s">
        <v>306</v>
      </c>
      <c r="W115" s="23" t="s">
        <v>807</v>
      </c>
      <c r="X115" s="27" t="s">
        <v>25</v>
      </c>
      <c r="Y115" s="53" t="s">
        <v>25</v>
      </c>
      <c r="Z115" s="23" t="s">
        <v>25</v>
      </c>
      <c r="AA115" s="114">
        <v>0.0185</v>
      </c>
      <c r="AB115" s="22" t="s">
        <v>25</v>
      </c>
      <c r="AC115" s="58"/>
      <c r="AD115" s="58"/>
      <c r="AE115" s="58"/>
      <c r="AF115" s="58"/>
      <c r="AG115" s="70"/>
      <c r="AH115" s="70"/>
      <c r="AI115" s="54"/>
      <c r="AJ115" s="27">
        <v>1</v>
      </c>
      <c r="AK115" s="315">
        <v>1</v>
      </c>
    </row>
    <row r="116" ht="39.95" hidden="1" customHeight="1" spans="1:37">
      <c r="A116" s="261">
        <f t="shared" si="2"/>
        <v>108</v>
      </c>
      <c r="B116" s="27"/>
      <c r="C116" s="27">
        <v>1</v>
      </c>
      <c r="D116" s="94"/>
      <c r="E116" s="94"/>
      <c r="F116" s="27"/>
      <c r="G116" s="94"/>
      <c r="H116" s="27"/>
      <c r="I116" s="27"/>
      <c r="J116" s="22"/>
      <c r="K116" s="22"/>
      <c r="L116" s="102" t="s">
        <v>1132</v>
      </c>
      <c r="M116" s="43" t="s">
        <v>1133</v>
      </c>
      <c r="N116" s="101" t="s">
        <v>247</v>
      </c>
      <c r="O116" s="22"/>
      <c r="P116" s="22" t="s">
        <v>305</v>
      </c>
      <c r="Q116" s="53" t="s">
        <v>25</v>
      </c>
      <c r="R116" s="32" t="s">
        <v>73</v>
      </c>
      <c r="S116" s="42" t="s">
        <v>327</v>
      </c>
      <c r="T116" s="53" t="s">
        <v>25</v>
      </c>
      <c r="U116" s="296" t="s">
        <v>306</v>
      </c>
      <c r="V116" s="297" t="s">
        <v>307</v>
      </c>
      <c r="W116" s="23" t="s">
        <v>1134</v>
      </c>
      <c r="X116" s="27" t="s">
        <v>25</v>
      </c>
      <c r="Y116" s="53" t="s">
        <v>25</v>
      </c>
      <c r="Z116" s="23" t="s">
        <v>25</v>
      </c>
      <c r="AA116" s="114">
        <v>0.0002</v>
      </c>
      <c r="AB116" s="22" t="s">
        <v>25</v>
      </c>
      <c r="AC116" s="58"/>
      <c r="AD116" s="58"/>
      <c r="AE116" s="58"/>
      <c r="AF116" s="58"/>
      <c r="AG116" s="70"/>
      <c r="AH116" s="70"/>
      <c r="AI116" s="54"/>
      <c r="AJ116" s="27">
        <v>1</v>
      </c>
      <c r="AK116" s="315">
        <v>1</v>
      </c>
    </row>
    <row r="117" ht="39.95" hidden="1" customHeight="1" spans="1:37">
      <c r="A117" s="261">
        <f t="shared" si="2"/>
        <v>109</v>
      </c>
      <c r="B117" s="27"/>
      <c r="C117" s="27">
        <v>1</v>
      </c>
      <c r="D117" s="94"/>
      <c r="E117" s="94"/>
      <c r="F117" s="27"/>
      <c r="G117" s="94"/>
      <c r="H117" s="27"/>
      <c r="I117" s="27"/>
      <c r="J117" s="22"/>
      <c r="K117" s="22"/>
      <c r="L117" s="102" t="s">
        <v>1135</v>
      </c>
      <c r="M117" s="43" t="s">
        <v>1136</v>
      </c>
      <c r="N117" s="101" t="s">
        <v>247</v>
      </c>
      <c r="O117" s="22"/>
      <c r="P117" s="22" t="s">
        <v>305</v>
      </c>
      <c r="Q117" s="53" t="s">
        <v>25</v>
      </c>
      <c r="R117" s="32" t="s">
        <v>73</v>
      </c>
      <c r="S117" s="42" t="s">
        <v>327</v>
      </c>
      <c r="T117" s="53" t="s">
        <v>25</v>
      </c>
      <c r="U117" s="296" t="s">
        <v>306</v>
      </c>
      <c r="V117" s="297" t="s">
        <v>307</v>
      </c>
      <c r="W117" s="23" t="s">
        <v>1134</v>
      </c>
      <c r="X117" s="27" t="s">
        <v>25</v>
      </c>
      <c r="Y117" s="53" t="s">
        <v>25</v>
      </c>
      <c r="Z117" s="23" t="s">
        <v>25</v>
      </c>
      <c r="AA117" s="114">
        <v>0.0002</v>
      </c>
      <c r="AB117" s="22" t="s">
        <v>25</v>
      </c>
      <c r="AC117" s="58"/>
      <c r="AD117" s="58"/>
      <c r="AE117" s="58"/>
      <c r="AF117" s="58"/>
      <c r="AG117" s="70"/>
      <c r="AH117" s="70"/>
      <c r="AI117" s="54"/>
      <c r="AJ117" s="27">
        <v>1</v>
      </c>
      <c r="AK117" s="315">
        <v>1</v>
      </c>
    </row>
    <row r="118" ht="39.95" hidden="1" customHeight="1" spans="1:37">
      <c r="A118" s="261">
        <f t="shared" si="2"/>
        <v>110</v>
      </c>
      <c r="B118" s="27"/>
      <c r="C118" s="27">
        <v>1</v>
      </c>
      <c r="D118" s="94"/>
      <c r="E118" s="94"/>
      <c r="F118" s="27"/>
      <c r="G118" s="94"/>
      <c r="H118" s="27"/>
      <c r="I118" s="27"/>
      <c r="J118" s="22"/>
      <c r="K118" s="22"/>
      <c r="L118" s="102" t="s">
        <v>1137</v>
      </c>
      <c r="M118" s="43" t="s">
        <v>1138</v>
      </c>
      <c r="N118" s="101" t="s">
        <v>247</v>
      </c>
      <c r="O118" s="22"/>
      <c r="P118" s="22" t="s">
        <v>305</v>
      </c>
      <c r="Q118" s="53" t="s">
        <v>25</v>
      </c>
      <c r="R118" s="32" t="s">
        <v>73</v>
      </c>
      <c r="S118" s="42" t="s">
        <v>327</v>
      </c>
      <c r="T118" s="53" t="s">
        <v>25</v>
      </c>
      <c r="U118" s="296" t="s">
        <v>306</v>
      </c>
      <c r="V118" s="297" t="s">
        <v>307</v>
      </c>
      <c r="W118" s="23" t="s">
        <v>1134</v>
      </c>
      <c r="X118" s="27" t="s">
        <v>25</v>
      </c>
      <c r="Y118" s="53" t="s">
        <v>25</v>
      </c>
      <c r="Z118" s="23" t="s">
        <v>25</v>
      </c>
      <c r="AA118" s="114">
        <v>0.0002</v>
      </c>
      <c r="AB118" s="22" t="s">
        <v>25</v>
      </c>
      <c r="AC118" s="58"/>
      <c r="AD118" s="58"/>
      <c r="AE118" s="58"/>
      <c r="AF118" s="58"/>
      <c r="AG118" s="70"/>
      <c r="AH118" s="70"/>
      <c r="AI118" s="54"/>
      <c r="AJ118" s="27">
        <v>1</v>
      </c>
      <c r="AK118" s="315">
        <v>1</v>
      </c>
    </row>
    <row r="119" ht="39.95" customHeight="1" spans="18:25">
      <c r="R119" s="10"/>
      <c r="T119" s="10"/>
      <c r="U119" s="10"/>
      <c r="V119" s="10"/>
      <c r="W119" s="10"/>
      <c r="X119" s="10"/>
      <c r="Y119" s="10"/>
    </row>
    <row r="120" ht="39.95" customHeight="1" spans="18:25">
      <c r="R120" s="10"/>
      <c r="T120" s="10"/>
      <c r="U120" s="10"/>
      <c r="V120" s="10"/>
      <c r="W120" s="10"/>
      <c r="X120" s="10"/>
      <c r="Y120" s="10"/>
    </row>
    <row r="121" spans="18:25">
      <c r="R121" s="10"/>
      <c r="T121" s="10"/>
      <c r="U121" s="10"/>
      <c r="V121" s="10"/>
      <c r="W121" s="10"/>
      <c r="X121" s="10"/>
      <c r="Y121" s="10"/>
    </row>
    <row r="122" spans="18:25">
      <c r="R122" s="10"/>
      <c r="T122" s="10"/>
      <c r="U122" s="10"/>
      <c r="V122" s="10"/>
      <c r="W122" s="10"/>
      <c r="X122" s="10"/>
      <c r="Y122" s="10"/>
    </row>
    <row r="123" spans="18:25">
      <c r="R123" s="10"/>
      <c r="T123" s="10"/>
      <c r="U123" s="10"/>
      <c r="V123" s="10"/>
      <c r="W123" s="10"/>
      <c r="X123" s="10"/>
      <c r="Y123" s="10"/>
    </row>
    <row r="124" spans="18:25">
      <c r="R124" s="10"/>
      <c r="T124" s="10"/>
      <c r="U124" s="10"/>
      <c r="V124" s="10"/>
      <c r="W124" s="10"/>
      <c r="X124" s="10"/>
      <c r="Y124" s="10"/>
    </row>
  </sheetData>
  <autoFilter xmlns:etc="http://www.wps.cn/officeDocument/2017/etCustomData" ref="A8:AK118" etc:filterBottomFollowUsedRange="0">
    <extLst/>
  </autoFilter>
  <mergeCells count="37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N1:AH6"/>
    <mergeCell ref="A5:M6"/>
  </mergeCells>
  <conditionalFormatting sqref="AJ1">
    <cfRule type="duplicateValues" dxfId="0" priority="7"/>
  </conditionalFormatting>
  <conditionalFormatting sqref="K33">
    <cfRule type="duplicateValues" dxfId="0" priority="4"/>
  </conditionalFormatting>
  <conditionalFormatting sqref="K41">
    <cfRule type="duplicateValues" dxfId="0" priority="1"/>
  </conditionalFormatting>
  <conditionalFormatting sqref="K90">
    <cfRule type="duplicateValues" dxfId="0" priority="6"/>
  </conditionalFormatting>
  <conditionalFormatting sqref="K27:K28">
    <cfRule type="duplicateValues" dxfId="0" priority="5"/>
  </conditionalFormatting>
  <conditionalFormatting sqref="K39:K41">
    <cfRule type="duplicateValues" dxfId="0" priority="3"/>
  </conditionalFormatting>
  <conditionalFormatting sqref="K39:K40">
    <cfRule type="duplicateValues" dxfId="0" priority="2"/>
  </conditionalFormatting>
  <dataValidations count="1">
    <dataValidation type="list" allowBlank="1" showInputMessage="1" showErrorMessage="1" sqref="U9:V118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60" fitToHeight="5" orientation="landscape" horizontalDpi="1200" verticalDpi="1200"/>
  <headerFooter>
    <oddFooter>&amp;C第 &amp;P 页，共 &amp;N 页</oddFooter>
  </headerFooter>
  <rowBreaks count="4" manualBreakCount="4">
    <brk id="35" max="36" man="1"/>
    <brk id="67" max="36" man="1"/>
    <brk id="91" max="36" man="1"/>
    <brk id="118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E182"/>
  <sheetViews>
    <sheetView view="pageBreakPreview" zoomScale="70" zoomScaleNormal="100" workbookViewId="0">
      <selection activeCell="F13" sqref="F13:I13"/>
    </sheetView>
  </sheetViews>
  <sheetFormatPr defaultColWidth="9" defaultRowHeight="17.25"/>
  <cols>
    <col min="1" max="1" width="3.75" style="131" customWidth="1"/>
    <col min="2" max="2" width="7.625" style="131" customWidth="1"/>
    <col min="3" max="3" width="8.75" style="131" customWidth="1"/>
    <col min="4" max="4" width="9.75" style="131" customWidth="1"/>
    <col min="5" max="5" width="8.75" style="131" customWidth="1"/>
    <col min="6" max="6" width="11.375" style="131" customWidth="1"/>
    <col min="7" max="7" width="31.625" style="131" customWidth="1"/>
    <col min="8" max="8" width="4.875" style="131" customWidth="1"/>
    <col min="9" max="9" width="4.625" style="131" customWidth="1"/>
    <col min="10" max="10" width="11.125" style="131" customWidth="1"/>
    <col min="11" max="11" width="2.125" style="131" customWidth="1"/>
    <col min="12" max="12" width="33.25" style="131" customWidth="1"/>
    <col min="13" max="13" width="10.875" style="131" customWidth="1"/>
    <col min="14" max="14" width="3.5" style="131" customWidth="1"/>
    <col min="15" max="15" width="6.375" style="131" customWidth="1"/>
    <col min="16" max="16" width="5" style="131" customWidth="1"/>
    <col min="17" max="17" width="5.875" style="131" customWidth="1"/>
    <col min="18" max="19" width="7.875" style="131" customWidth="1"/>
    <col min="20" max="20" width="6.125" style="131" customWidth="1"/>
    <col min="21" max="21" width="13.125" style="131" customWidth="1"/>
    <col min="22" max="22" width="31.875" style="131" customWidth="1"/>
    <col min="23" max="23" width="4.625" style="131" customWidth="1"/>
    <col min="24" max="24" width="8" style="131" customWidth="1"/>
    <col min="25" max="25" width="11.5" style="131" customWidth="1"/>
    <col min="26" max="26" width="11.625" style="131" customWidth="1"/>
    <col min="27" max="27" width="13.125" style="131" customWidth="1"/>
    <col min="28" max="28" width="10" style="131" customWidth="1"/>
    <col min="29" max="29" width="11.25" style="131" customWidth="1"/>
    <col min="30" max="250" width="9" style="131"/>
    <col min="251" max="251" width="3.125" style="131" customWidth="1"/>
    <col min="252" max="252" width="7.625" style="131" customWidth="1"/>
    <col min="253" max="253" width="4.125" style="131" customWidth="1"/>
    <col min="254" max="254" width="17" style="131" customWidth="1"/>
    <col min="255" max="255" width="3.625" style="131" customWidth="1"/>
    <col min="256" max="256" width="9.125" style="131" customWidth="1"/>
    <col min="257" max="257" width="3.625" style="131" customWidth="1"/>
    <col min="258" max="258" width="4.625" style="131" customWidth="1"/>
    <col min="259" max="259" width="9.625" style="131" customWidth="1"/>
    <col min="260" max="260" width="10.125" style="131" customWidth="1"/>
    <col min="261" max="261" width="10.25" style="131" customWidth="1"/>
    <col min="262" max="262" width="4.625" style="131" customWidth="1"/>
    <col min="263" max="263" width="5" style="131" customWidth="1"/>
    <col min="264" max="264" width="11.125" style="131" customWidth="1"/>
    <col min="265" max="265" width="16.125" style="131" customWidth="1"/>
    <col min="266" max="266" width="4.75" style="131" customWidth="1"/>
    <col min="267" max="267" width="3.625" style="131" customWidth="1"/>
    <col min="268" max="268" width="5.125" style="131" customWidth="1"/>
    <col min="269" max="269" width="3.125" style="131" customWidth="1"/>
    <col min="270" max="270" width="4.625" style="131" customWidth="1"/>
    <col min="271" max="271" width="5" style="131" customWidth="1"/>
    <col min="272" max="273" width="9.75" style="131" customWidth="1"/>
    <col min="274" max="275" width="7.875" style="131" customWidth="1"/>
    <col min="276" max="506" width="9" style="131"/>
    <col min="507" max="507" width="3.125" style="131" customWidth="1"/>
    <col min="508" max="508" width="7.625" style="131" customWidth="1"/>
    <col min="509" max="509" width="4.125" style="131" customWidth="1"/>
    <col min="510" max="510" width="17" style="131" customWidth="1"/>
    <col min="511" max="511" width="3.625" style="131" customWidth="1"/>
    <col min="512" max="512" width="9.125" style="131" customWidth="1"/>
    <col min="513" max="513" width="3.625" style="131" customWidth="1"/>
    <col min="514" max="514" width="4.625" style="131" customWidth="1"/>
    <col min="515" max="515" width="9.625" style="131" customWidth="1"/>
    <col min="516" max="516" width="10.125" style="131" customWidth="1"/>
    <col min="517" max="517" width="10.25" style="131" customWidth="1"/>
    <col min="518" max="518" width="4.625" style="131" customWidth="1"/>
    <col min="519" max="519" width="5" style="131" customWidth="1"/>
    <col min="520" max="520" width="11.125" style="131" customWidth="1"/>
    <col min="521" max="521" width="16.125" style="131" customWidth="1"/>
    <col min="522" max="522" width="4.75" style="131" customWidth="1"/>
    <col min="523" max="523" width="3.625" style="131" customWidth="1"/>
    <col min="524" max="524" width="5.125" style="131" customWidth="1"/>
    <col min="525" max="525" width="3.125" style="131" customWidth="1"/>
    <col min="526" max="526" width="4.625" style="131" customWidth="1"/>
    <col min="527" max="527" width="5" style="131" customWidth="1"/>
    <col min="528" max="529" width="9.75" style="131" customWidth="1"/>
    <col min="530" max="531" width="7.875" style="131" customWidth="1"/>
    <col min="532" max="762" width="9" style="131"/>
    <col min="763" max="763" width="3.125" style="131" customWidth="1"/>
    <col min="764" max="764" width="7.625" style="131" customWidth="1"/>
    <col min="765" max="765" width="4.125" style="131" customWidth="1"/>
    <col min="766" max="766" width="17" style="131" customWidth="1"/>
    <col min="767" max="767" width="3.625" style="131" customWidth="1"/>
    <col min="768" max="768" width="9.125" style="131" customWidth="1"/>
    <col min="769" max="769" width="3.625" style="131" customWidth="1"/>
    <col min="770" max="770" width="4.625" style="131" customWidth="1"/>
    <col min="771" max="771" width="9.625" style="131" customWidth="1"/>
    <col min="772" max="772" width="10.125" style="131" customWidth="1"/>
    <col min="773" max="773" width="10.25" style="131" customWidth="1"/>
    <col min="774" max="774" width="4.625" style="131" customWidth="1"/>
    <col min="775" max="775" width="5" style="131" customWidth="1"/>
    <col min="776" max="776" width="11.125" style="131" customWidth="1"/>
    <col min="777" max="777" width="16.125" style="131" customWidth="1"/>
    <col min="778" max="778" width="4.75" style="131" customWidth="1"/>
    <col min="779" max="779" width="3.625" style="131" customWidth="1"/>
    <col min="780" max="780" width="5.125" style="131" customWidth="1"/>
    <col min="781" max="781" width="3.125" style="131" customWidth="1"/>
    <col min="782" max="782" width="4.625" style="131" customWidth="1"/>
    <col min="783" max="783" width="5" style="131" customWidth="1"/>
    <col min="784" max="785" width="9.75" style="131" customWidth="1"/>
    <col min="786" max="787" width="7.875" style="131" customWidth="1"/>
    <col min="788" max="1018" width="9" style="131"/>
    <col min="1019" max="1019" width="3.125" style="131" customWidth="1"/>
    <col min="1020" max="1020" width="7.625" style="131" customWidth="1"/>
    <col min="1021" max="1021" width="4.125" style="131" customWidth="1"/>
    <col min="1022" max="1022" width="17" style="131" customWidth="1"/>
    <col min="1023" max="1023" width="3.625" style="131" customWidth="1"/>
    <col min="1024" max="1024" width="9.125" style="131" customWidth="1"/>
    <col min="1025" max="1025" width="3.625" style="131" customWidth="1"/>
    <col min="1026" max="1026" width="4.625" style="131" customWidth="1"/>
    <col min="1027" max="1027" width="9.625" style="131" customWidth="1"/>
    <col min="1028" max="1028" width="10.125" style="131" customWidth="1"/>
    <col min="1029" max="1029" width="10.25" style="131" customWidth="1"/>
    <col min="1030" max="1030" width="4.625" style="131" customWidth="1"/>
    <col min="1031" max="1031" width="5" style="131" customWidth="1"/>
    <col min="1032" max="1032" width="11.125" style="131" customWidth="1"/>
    <col min="1033" max="1033" width="16.125" style="131" customWidth="1"/>
    <col min="1034" max="1034" width="4.75" style="131" customWidth="1"/>
    <col min="1035" max="1035" width="3.625" style="131" customWidth="1"/>
    <col min="1036" max="1036" width="5.125" style="131" customWidth="1"/>
    <col min="1037" max="1037" width="3.125" style="131" customWidth="1"/>
    <col min="1038" max="1038" width="4.625" style="131" customWidth="1"/>
    <col min="1039" max="1039" width="5" style="131" customWidth="1"/>
    <col min="1040" max="1041" width="9.75" style="131" customWidth="1"/>
    <col min="1042" max="1043" width="7.875" style="131" customWidth="1"/>
    <col min="1044" max="1274" width="9" style="131"/>
    <col min="1275" max="1275" width="3.125" style="131" customWidth="1"/>
    <col min="1276" max="1276" width="7.625" style="131" customWidth="1"/>
    <col min="1277" max="1277" width="4.125" style="131" customWidth="1"/>
    <col min="1278" max="1278" width="17" style="131" customWidth="1"/>
    <col min="1279" max="1279" width="3.625" style="131" customWidth="1"/>
    <col min="1280" max="1280" width="9.125" style="131" customWidth="1"/>
    <col min="1281" max="1281" width="3.625" style="131" customWidth="1"/>
    <col min="1282" max="1282" width="4.625" style="131" customWidth="1"/>
    <col min="1283" max="1283" width="9.625" style="131" customWidth="1"/>
    <col min="1284" max="1284" width="10.125" style="131" customWidth="1"/>
    <col min="1285" max="1285" width="10.25" style="131" customWidth="1"/>
    <col min="1286" max="1286" width="4.625" style="131" customWidth="1"/>
    <col min="1287" max="1287" width="5" style="131" customWidth="1"/>
    <col min="1288" max="1288" width="11.125" style="131" customWidth="1"/>
    <col min="1289" max="1289" width="16.125" style="131" customWidth="1"/>
    <col min="1290" max="1290" width="4.75" style="131" customWidth="1"/>
    <col min="1291" max="1291" width="3.625" style="131" customWidth="1"/>
    <col min="1292" max="1292" width="5.125" style="131" customWidth="1"/>
    <col min="1293" max="1293" width="3.125" style="131" customWidth="1"/>
    <col min="1294" max="1294" width="4.625" style="131" customWidth="1"/>
    <col min="1295" max="1295" width="5" style="131" customWidth="1"/>
    <col min="1296" max="1297" width="9.75" style="131" customWidth="1"/>
    <col min="1298" max="1299" width="7.875" style="131" customWidth="1"/>
    <col min="1300" max="1530" width="9" style="131"/>
    <col min="1531" max="1531" width="3.125" style="131" customWidth="1"/>
    <col min="1532" max="1532" width="7.625" style="131" customWidth="1"/>
    <col min="1533" max="1533" width="4.125" style="131" customWidth="1"/>
    <col min="1534" max="1534" width="17" style="131" customWidth="1"/>
    <col min="1535" max="1535" width="3.625" style="131" customWidth="1"/>
    <col min="1536" max="1536" width="9.125" style="131" customWidth="1"/>
    <col min="1537" max="1537" width="3.625" style="131" customWidth="1"/>
    <col min="1538" max="1538" width="4.625" style="131" customWidth="1"/>
    <col min="1539" max="1539" width="9.625" style="131" customWidth="1"/>
    <col min="1540" max="1540" width="10.125" style="131" customWidth="1"/>
    <col min="1541" max="1541" width="10.25" style="131" customWidth="1"/>
    <col min="1542" max="1542" width="4.625" style="131" customWidth="1"/>
    <col min="1543" max="1543" width="5" style="131" customWidth="1"/>
    <col min="1544" max="1544" width="11.125" style="131" customWidth="1"/>
    <col min="1545" max="1545" width="16.125" style="131" customWidth="1"/>
    <col min="1546" max="1546" width="4.75" style="131" customWidth="1"/>
    <col min="1547" max="1547" width="3.625" style="131" customWidth="1"/>
    <col min="1548" max="1548" width="5.125" style="131" customWidth="1"/>
    <col min="1549" max="1549" width="3.125" style="131" customWidth="1"/>
    <col min="1550" max="1550" width="4.625" style="131" customWidth="1"/>
    <col min="1551" max="1551" width="5" style="131" customWidth="1"/>
    <col min="1552" max="1553" width="9.75" style="131" customWidth="1"/>
    <col min="1554" max="1555" width="7.875" style="131" customWidth="1"/>
    <col min="1556" max="1786" width="9" style="131"/>
    <col min="1787" max="1787" width="3.125" style="131" customWidth="1"/>
    <col min="1788" max="1788" width="7.625" style="131" customWidth="1"/>
    <col min="1789" max="1789" width="4.125" style="131" customWidth="1"/>
    <col min="1790" max="1790" width="17" style="131" customWidth="1"/>
    <col min="1791" max="1791" width="3.625" style="131" customWidth="1"/>
    <col min="1792" max="1792" width="9.125" style="131" customWidth="1"/>
    <col min="1793" max="1793" width="3.625" style="131" customWidth="1"/>
    <col min="1794" max="1794" width="4.625" style="131" customWidth="1"/>
    <col min="1795" max="1795" width="9.625" style="131" customWidth="1"/>
    <col min="1796" max="1796" width="10.125" style="131" customWidth="1"/>
    <col min="1797" max="1797" width="10.25" style="131" customWidth="1"/>
    <col min="1798" max="1798" width="4.625" style="131" customWidth="1"/>
    <col min="1799" max="1799" width="5" style="131" customWidth="1"/>
    <col min="1800" max="1800" width="11.125" style="131" customWidth="1"/>
    <col min="1801" max="1801" width="16.125" style="131" customWidth="1"/>
    <col min="1802" max="1802" width="4.75" style="131" customWidth="1"/>
    <col min="1803" max="1803" width="3.625" style="131" customWidth="1"/>
    <col min="1804" max="1804" width="5.125" style="131" customWidth="1"/>
    <col min="1805" max="1805" width="3.125" style="131" customWidth="1"/>
    <col min="1806" max="1806" width="4.625" style="131" customWidth="1"/>
    <col min="1807" max="1807" width="5" style="131" customWidth="1"/>
    <col min="1808" max="1809" width="9.75" style="131" customWidth="1"/>
    <col min="1810" max="1811" width="7.875" style="131" customWidth="1"/>
    <col min="1812" max="2042" width="9" style="131"/>
    <col min="2043" max="2043" width="3.125" style="131" customWidth="1"/>
    <col min="2044" max="2044" width="7.625" style="131" customWidth="1"/>
    <col min="2045" max="2045" width="4.125" style="131" customWidth="1"/>
    <col min="2046" max="2046" width="17" style="131" customWidth="1"/>
    <col min="2047" max="2047" width="3.625" style="131" customWidth="1"/>
    <col min="2048" max="2048" width="9.125" style="131" customWidth="1"/>
    <col min="2049" max="2049" width="3.625" style="131" customWidth="1"/>
    <col min="2050" max="2050" width="4.625" style="131" customWidth="1"/>
    <col min="2051" max="2051" width="9.625" style="131" customWidth="1"/>
    <col min="2052" max="2052" width="10.125" style="131" customWidth="1"/>
    <col min="2053" max="2053" width="10.25" style="131" customWidth="1"/>
    <col min="2054" max="2054" width="4.625" style="131" customWidth="1"/>
    <col min="2055" max="2055" width="5" style="131" customWidth="1"/>
    <col min="2056" max="2056" width="11.125" style="131" customWidth="1"/>
    <col min="2057" max="2057" width="16.125" style="131" customWidth="1"/>
    <col min="2058" max="2058" width="4.75" style="131" customWidth="1"/>
    <col min="2059" max="2059" width="3.625" style="131" customWidth="1"/>
    <col min="2060" max="2060" width="5.125" style="131" customWidth="1"/>
    <col min="2061" max="2061" width="3.125" style="131" customWidth="1"/>
    <col min="2062" max="2062" width="4.625" style="131" customWidth="1"/>
    <col min="2063" max="2063" width="5" style="131" customWidth="1"/>
    <col min="2064" max="2065" width="9.75" style="131" customWidth="1"/>
    <col min="2066" max="2067" width="7.875" style="131" customWidth="1"/>
    <col min="2068" max="2298" width="9" style="131"/>
    <col min="2299" max="2299" width="3.125" style="131" customWidth="1"/>
    <col min="2300" max="2300" width="7.625" style="131" customWidth="1"/>
    <col min="2301" max="2301" width="4.125" style="131" customWidth="1"/>
    <col min="2302" max="2302" width="17" style="131" customWidth="1"/>
    <col min="2303" max="2303" width="3.625" style="131" customWidth="1"/>
    <col min="2304" max="2304" width="9.125" style="131" customWidth="1"/>
    <col min="2305" max="2305" width="3.625" style="131" customWidth="1"/>
    <col min="2306" max="2306" width="4.625" style="131" customWidth="1"/>
    <col min="2307" max="2307" width="9.625" style="131" customWidth="1"/>
    <col min="2308" max="2308" width="10.125" style="131" customWidth="1"/>
    <col min="2309" max="2309" width="10.25" style="131" customWidth="1"/>
    <col min="2310" max="2310" width="4.625" style="131" customWidth="1"/>
    <col min="2311" max="2311" width="5" style="131" customWidth="1"/>
    <col min="2312" max="2312" width="11.125" style="131" customWidth="1"/>
    <col min="2313" max="2313" width="16.125" style="131" customWidth="1"/>
    <col min="2314" max="2314" width="4.75" style="131" customWidth="1"/>
    <col min="2315" max="2315" width="3.625" style="131" customWidth="1"/>
    <col min="2316" max="2316" width="5.125" style="131" customWidth="1"/>
    <col min="2317" max="2317" width="3.125" style="131" customWidth="1"/>
    <col min="2318" max="2318" width="4.625" style="131" customWidth="1"/>
    <col min="2319" max="2319" width="5" style="131" customWidth="1"/>
    <col min="2320" max="2321" width="9.75" style="131" customWidth="1"/>
    <col min="2322" max="2323" width="7.875" style="131" customWidth="1"/>
    <col min="2324" max="2554" width="9" style="131"/>
    <col min="2555" max="2555" width="3.125" style="131" customWidth="1"/>
    <col min="2556" max="2556" width="7.625" style="131" customWidth="1"/>
    <col min="2557" max="2557" width="4.125" style="131" customWidth="1"/>
    <col min="2558" max="2558" width="17" style="131" customWidth="1"/>
    <col min="2559" max="2559" width="3.625" style="131" customWidth="1"/>
    <col min="2560" max="2560" width="9.125" style="131" customWidth="1"/>
    <col min="2561" max="2561" width="3.625" style="131" customWidth="1"/>
    <col min="2562" max="2562" width="4.625" style="131" customWidth="1"/>
    <col min="2563" max="2563" width="9.625" style="131" customWidth="1"/>
    <col min="2564" max="2564" width="10.125" style="131" customWidth="1"/>
    <col min="2565" max="2565" width="10.25" style="131" customWidth="1"/>
    <col min="2566" max="2566" width="4.625" style="131" customWidth="1"/>
    <col min="2567" max="2567" width="5" style="131" customWidth="1"/>
    <col min="2568" max="2568" width="11.125" style="131" customWidth="1"/>
    <col min="2569" max="2569" width="16.125" style="131" customWidth="1"/>
    <col min="2570" max="2570" width="4.75" style="131" customWidth="1"/>
    <col min="2571" max="2571" width="3.625" style="131" customWidth="1"/>
    <col min="2572" max="2572" width="5.125" style="131" customWidth="1"/>
    <col min="2573" max="2573" width="3.125" style="131" customWidth="1"/>
    <col min="2574" max="2574" width="4.625" style="131" customWidth="1"/>
    <col min="2575" max="2575" width="5" style="131" customWidth="1"/>
    <col min="2576" max="2577" width="9.75" style="131" customWidth="1"/>
    <col min="2578" max="2579" width="7.875" style="131" customWidth="1"/>
    <col min="2580" max="2810" width="9" style="131"/>
    <col min="2811" max="2811" width="3.125" style="131" customWidth="1"/>
    <col min="2812" max="2812" width="7.625" style="131" customWidth="1"/>
    <col min="2813" max="2813" width="4.125" style="131" customWidth="1"/>
    <col min="2814" max="2814" width="17" style="131" customWidth="1"/>
    <col min="2815" max="2815" width="3.625" style="131" customWidth="1"/>
    <col min="2816" max="2816" width="9.125" style="131" customWidth="1"/>
    <col min="2817" max="2817" width="3.625" style="131" customWidth="1"/>
    <col min="2818" max="2818" width="4.625" style="131" customWidth="1"/>
    <col min="2819" max="2819" width="9.625" style="131" customWidth="1"/>
    <col min="2820" max="2820" width="10.125" style="131" customWidth="1"/>
    <col min="2821" max="2821" width="10.25" style="131" customWidth="1"/>
    <col min="2822" max="2822" width="4.625" style="131" customWidth="1"/>
    <col min="2823" max="2823" width="5" style="131" customWidth="1"/>
    <col min="2824" max="2824" width="11.125" style="131" customWidth="1"/>
    <col min="2825" max="2825" width="16.125" style="131" customWidth="1"/>
    <col min="2826" max="2826" width="4.75" style="131" customWidth="1"/>
    <col min="2827" max="2827" width="3.625" style="131" customWidth="1"/>
    <col min="2828" max="2828" width="5.125" style="131" customWidth="1"/>
    <col min="2829" max="2829" width="3.125" style="131" customWidth="1"/>
    <col min="2830" max="2830" width="4.625" style="131" customWidth="1"/>
    <col min="2831" max="2831" width="5" style="131" customWidth="1"/>
    <col min="2832" max="2833" width="9.75" style="131" customWidth="1"/>
    <col min="2834" max="2835" width="7.875" style="131" customWidth="1"/>
    <col min="2836" max="3066" width="9" style="131"/>
    <col min="3067" max="3067" width="3.125" style="131" customWidth="1"/>
    <col min="3068" max="3068" width="7.625" style="131" customWidth="1"/>
    <col min="3069" max="3069" width="4.125" style="131" customWidth="1"/>
    <col min="3070" max="3070" width="17" style="131" customWidth="1"/>
    <col min="3071" max="3071" width="3.625" style="131" customWidth="1"/>
    <col min="3072" max="3072" width="9.125" style="131" customWidth="1"/>
    <col min="3073" max="3073" width="3.625" style="131" customWidth="1"/>
    <col min="3074" max="3074" width="4.625" style="131" customWidth="1"/>
    <col min="3075" max="3075" width="9.625" style="131" customWidth="1"/>
    <col min="3076" max="3076" width="10.125" style="131" customWidth="1"/>
    <col min="3077" max="3077" width="10.25" style="131" customWidth="1"/>
    <col min="3078" max="3078" width="4.625" style="131" customWidth="1"/>
    <col min="3079" max="3079" width="5" style="131" customWidth="1"/>
    <col min="3080" max="3080" width="11.125" style="131" customWidth="1"/>
    <col min="3081" max="3081" width="16.125" style="131" customWidth="1"/>
    <col min="3082" max="3082" width="4.75" style="131" customWidth="1"/>
    <col min="3083" max="3083" width="3.625" style="131" customWidth="1"/>
    <col min="3084" max="3084" width="5.125" style="131" customWidth="1"/>
    <col min="3085" max="3085" width="3.125" style="131" customWidth="1"/>
    <col min="3086" max="3086" width="4.625" style="131" customWidth="1"/>
    <col min="3087" max="3087" width="5" style="131" customWidth="1"/>
    <col min="3088" max="3089" width="9.75" style="131" customWidth="1"/>
    <col min="3090" max="3091" width="7.875" style="131" customWidth="1"/>
    <col min="3092" max="3322" width="9" style="131"/>
    <col min="3323" max="3323" width="3.125" style="131" customWidth="1"/>
    <col min="3324" max="3324" width="7.625" style="131" customWidth="1"/>
    <col min="3325" max="3325" width="4.125" style="131" customWidth="1"/>
    <col min="3326" max="3326" width="17" style="131" customWidth="1"/>
    <col min="3327" max="3327" width="3.625" style="131" customWidth="1"/>
    <col min="3328" max="3328" width="9.125" style="131" customWidth="1"/>
    <col min="3329" max="3329" width="3.625" style="131" customWidth="1"/>
    <col min="3330" max="3330" width="4.625" style="131" customWidth="1"/>
    <col min="3331" max="3331" width="9.625" style="131" customWidth="1"/>
    <col min="3332" max="3332" width="10.125" style="131" customWidth="1"/>
    <col min="3333" max="3333" width="10.25" style="131" customWidth="1"/>
    <col min="3334" max="3334" width="4.625" style="131" customWidth="1"/>
    <col min="3335" max="3335" width="5" style="131" customWidth="1"/>
    <col min="3336" max="3336" width="11.125" style="131" customWidth="1"/>
    <col min="3337" max="3337" width="16.125" style="131" customWidth="1"/>
    <col min="3338" max="3338" width="4.75" style="131" customWidth="1"/>
    <col min="3339" max="3339" width="3.625" style="131" customWidth="1"/>
    <col min="3340" max="3340" width="5.125" style="131" customWidth="1"/>
    <col min="3341" max="3341" width="3.125" style="131" customWidth="1"/>
    <col min="3342" max="3342" width="4.625" style="131" customWidth="1"/>
    <col min="3343" max="3343" width="5" style="131" customWidth="1"/>
    <col min="3344" max="3345" width="9.75" style="131" customWidth="1"/>
    <col min="3346" max="3347" width="7.875" style="131" customWidth="1"/>
    <col min="3348" max="3578" width="9" style="131"/>
    <col min="3579" max="3579" width="3.125" style="131" customWidth="1"/>
    <col min="3580" max="3580" width="7.625" style="131" customWidth="1"/>
    <col min="3581" max="3581" width="4.125" style="131" customWidth="1"/>
    <col min="3582" max="3582" width="17" style="131" customWidth="1"/>
    <col min="3583" max="3583" width="3.625" style="131" customWidth="1"/>
    <col min="3584" max="3584" width="9.125" style="131" customWidth="1"/>
    <col min="3585" max="3585" width="3.625" style="131" customWidth="1"/>
    <col min="3586" max="3586" width="4.625" style="131" customWidth="1"/>
    <col min="3587" max="3587" width="9.625" style="131" customWidth="1"/>
    <col min="3588" max="3588" width="10.125" style="131" customWidth="1"/>
    <col min="3589" max="3589" width="10.25" style="131" customWidth="1"/>
    <col min="3590" max="3590" width="4.625" style="131" customWidth="1"/>
    <col min="3591" max="3591" width="5" style="131" customWidth="1"/>
    <col min="3592" max="3592" width="11.125" style="131" customWidth="1"/>
    <col min="3593" max="3593" width="16.125" style="131" customWidth="1"/>
    <col min="3594" max="3594" width="4.75" style="131" customWidth="1"/>
    <col min="3595" max="3595" width="3.625" style="131" customWidth="1"/>
    <col min="3596" max="3596" width="5.125" style="131" customWidth="1"/>
    <col min="3597" max="3597" width="3.125" style="131" customWidth="1"/>
    <col min="3598" max="3598" width="4.625" style="131" customWidth="1"/>
    <col min="3599" max="3599" width="5" style="131" customWidth="1"/>
    <col min="3600" max="3601" width="9.75" style="131" customWidth="1"/>
    <col min="3602" max="3603" width="7.875" style="131" customWidth="1"/>
    <col min="3604" max="3834" width="9" style="131"/>
    <col min="3835" max="3835" width="3.125" style="131" customWidth="1"/>
    <col min="3836" max="3836" width="7.625" style="131" customWidth="1"/>
    <col min="3837" max="3837" width="4.125" style="131" customWidth="1"/>
    <col min="3838" max="3838" width="17" style="131" customWidth="1"/>
    <col min="3839" max="3839" width="3.625" style="131" customWidth="1"/>
    <col min="3840" max="3840" width="9.125" style="131" customWidth="1"/>
    <col min="3841" max="3841" width="3.625" style="131" customWidth="1"/>
    <col min="3842" max="3842" width="4.625" style="131" customWidth="1"/>
    <col min="3843" max="3843" width="9.625" style="131" customWidth="1"/>
    <col min="3844" max="3844" width="10.125" style="131" customWidth="1"/>
    <col min="3845" max="3845" width="10.25" style="131" customWidth="1"/>
    <col min="3846" max="3846" width="4.625" style="131" customWidth="1"/>
    <col min="3847" max="3847" width="5" style="131" customWidth="1"/>
    <col min="3848" max="3848" width="11.125" style="131" customWidth="1"/>
    <col min="3849" max="3849" width="16.125" style="131" customWidth="1"/>
    <col min="3850" max="3850" width="4.75" style="131" customWidth="1"/>
    <col min="3851" max="3851" width="3.625" style="131" customWidth="1"/>
    <col min="3852" max="3852" width="5.125" style="131" customWidth="1"/>
    <col min="3853" max="3853" width="3.125" style="131" customWidth="1"/>
    <col min="3854" max="3854" width="4.625" style="131" customWidth="1"/>
    <col min="3855" max="3855" width="5" style="131" customWidth="1"/>
    <col min="3856" max="3857" width="9.75" style="131" customWidth="1"/>
    <col min="3858" max="3859" width="7.875" style="131" customWidth="1"/>
    <col min="3860" max="4090" width="9" style="131"/>
    <col min="4091" max="4091" width="3.125" style="131" customWidth="1"/>
    <col min="4092" max="4092" width="7.625" style="131" customWidth="1"/>
    <col min="4093" max="4093" width="4.125" style="131" customWidth="1"/>
    <col min="4094" max="4094" width="17" style="131" customWidth="1"/>
    <col min="4095" max="4095" width="3.625" style="131" customWidth="1"/>
    <col min="4096" max="4096" width="9.125" style="131" customWidth="1"/>
    <col min="4097" max="4097" width="3.625" style="131" customWidth="1"/>
    <col min="4098" max="4098" width="4.625" style="131" customWidth="1"/>
    <col min="4099" max="4099" width="9.625" style="131" customWidth="1"/>
    <col min="4100" max="4100" width="10.125" style="131" customWidth="1"/>
    <col min="4101" max="4101" width="10.25" style="131" customWidth="1"/>
    <col min="4102" max="4102" width="4.625" style="131" customWidth="1"/>
    <col min="4103" max="4103" width="5" style="131" customWidth="1"/>
    <col min="4104" max="4104" width="11.125" style="131" customWidth="1"/>
    <col min="4105" max="4105" width="16.125" style="131" customWidth="1"/>
    <col min="4106" max="4106" width="4.75" style="131" customWidth="1"/>
    <col min="4107" max="4107" width="3.625" style="131" customWidth="1"/>
    <col min="4108" max="4108" width="5.125" style="131" customWidth="1"/>
    <col min="4109" max="4109" width="3.125" style="131" customWidth="1"/>
    <col min="4110" max="4110" width="4.625" style="131" customWidth="1"/>
    <col min="4111" max="4111" width="5" style="131" customWidth="1"/>
    <col min="4112" max="4113" width="9.75" style="131" customWidth="1"/>
    <col min="4114" max="4115" width="7.875" style="131" customWidth="1"/>
    <col min="4116" max="4346" width="9" style="131"/>
    <col min="4347" max="4347" width="3.125" style="131" customWidth="1"/>
    <col min="4348" max="4348" width="7.625" style="131" customWidth="1"/>
    <col min="4349" max="4349" width="4.125" style="131" customWidth="1"/>
    <col min="4350" max="4350" width="17" style="131" customWidth="1"/>
    <col min="4351" max="4351" width="3.625" style="131" customWidth="1"/>
    <col min="4352" max="4352" width="9.125" style="131" customWidth="1"/>
    <col min="4353" max="4353" width="3.625" style="131" customWidth="1"/>
    <col min="4354" max="4354" width="4.625" style="131" customWidth="1"/>
    <col min="4355" max="4355" width="9.625" style="131" customWidth="1"/>
    <col min="4356" max="4356" width="10.125" style="131" customWidth="1"/>
    <col min="4357" max="4357" width="10.25" style="131" customWidth="1"/>
    <col min="4358" max="4358" width="4.625" style="131" customWidth="1"/>
    <col min="4359" max="4359" width="5" style="131" customWidth="1"/>
    <col min="4360" max="4360" width="11.125" style="131" customWidth="1"/>
    <col min="4361" max="4361" width="16.125" style="131" customWidth="1"/>
    <col min="4362" max="4362" width="4.75" style="131" customWidth="1"/>
    <col min="4363" max="4363" width="3.625" style="131" customWidth="1"/>
    <col min="4364" max="4364" width="5.125" style="131" customWidth="1"/>
    <col min="4365" max="4365" width="3.125" style="131" customWidth="1"/>
    <col min="4366" max="4366" width="4.625" style="131" customWidth="1"/>
    <col min="4367" max="4367" width="5" style="131" customWidth="1"/>
    <col min="4368" max="4369" width="9.75" style="131" customWidth="1"/>
    <col min="4370" max="4371" width="7.875" style="131" customWidth="1"/>
    <col min="4372" max="4602" width="9" style="131"/>
    <col min="4603" max="4603" width="3.125" style="131" customWidth="1"/>
    <col min="4604" max="4604" width="7.625" style="131" customWidth="1"/>
    <col min="4605" max="4605" width="4.125" style="131" customWidth="1"/>
    <col min="4606" max="4606" width="17" style="131" customWidth="1"/>
    <col min="4607" max="4607" width="3.625" style="131" customWidth="1"/>
    <col min="4608" max="4608" width="9.125" style="131" customWidth="1"/>
    <col min="4609" max="4609" width="3.625" style="131" customWidth="1"/>
    <col min="4610" max="4610" width="4.625" style="131" customWidth="1"/>
    <col min="4611" max="4611" width="9.625" style="131" customWidth="1"/>
    <col min="4612" max="4612" width="10.125" style="131" customWidth="1"/>
    <col min="4613" max="4613" width="10.25" style="131" customWidth="1"/>
    <col min="4614" max="4614" width="4.625" style="131" customWidth="1"/>
    <col min="4615" max="4615" width="5" style="131" customWidth="1"/>
    <col min="4616" max="4616" width="11.125" style="131" customWidth="1"/>
    <col min="4617" max="4617" width="16.125" style="131" customWidth="1"/>
    <col min="4618" max="4618" width="4.75" style="131" customWidth="1"/>
    <col min="4619" max="4619" width="3.625" style="131" customWidth="1"/>
    <col min="4620" max="4620" width="5.125" style="131" customWidth="1"/>
    <col min="4621" max="4621" width="3.125" style="131" customWidth="1"/>
    <col min="4622" max="4622" width="4.625" style="131" customWidth="1"/>
    <col min="4623" max="4623" width="5" style="131" customWidth="1"/>
    <col min="4624" max="4625" width="9.75" style="131" customWidth="1"/>
    <col min="4626" max="4627" width="7.875" style="131" customWidth="1"/>
    <col min="4628" max="4858" width="9" style="131"/>
    <col min="4859" max="4859" width="3.125" style="131" customWidth="1"/>
    <col min="4860" max="4860" width="7.625" style="131" customWidth="1"/>
    <col min="4861" max="4861" width="4.125" style="131" customWidth="1"/>
    <col min="4862" max="4862" width="17" style="131" customWidth="1"/>
    <col min="4863" max="4863" width="3.625" style="131" customWidth="1"/>
    <col min="4864" max="4864" width="9.125" style="131" customWidth="1"/>
    <col min="4865" max="4865" width="3.625" style="131" customWidth="1"/>
    <col min="4866" max="4866" width="4.625" style="131" customWidth="1"/>
    <col min="4867" max="4867" width="9.625" style="131" customWidth="1"/>
    <col min="4868" max="4868" width="10.125" style="131" customWidth="1"/>
    <col min="4869" max="4869" width="10.25" style="131" customWidth="1"/>
    <col min="4870" max="4870" width="4.625" style="131" customWidth="1"/>
    <col min="4871" max="4871" width="5" style="131" customWidth="1"/>
    <col min="4872" max="4872" width="11.125" style="131" customWidth="1"/>
    <col min="4873" max="4873" width="16.125" style="131" customWidth="1"/>
    <col min="4874" max="4874" width="4.75" style="131" customWidth="1"/>
    <col min="4875" max="4875" width="3.625" style="131" customWidth="1"/>
    <col min="4876" max="4876" width="5.125" style="131" customWidth="1"/>
    <col min="4877" max="4877" width="3.125" style="131" customWidth="1"/>
    <col min="4878" max="4878" width="4.625" style="131" customWidth="1"/>
    <col min="4879" max="4879" width="5" style="131" customWidth="1"/>
    <col min="4880" max="4881" width="9.75" style="131" customWidth="1"/>
    <col min="4882" max="4883" width="7.875" style="131" customWidth="1"/>
    <col min="4884" max="5114" width="9" style="131"/>
    <col min="5115" max="5115" width="3.125" style="131" customWidth="1"/>
    <col min="5116" max="5116" width="7.625" style="131" customWidth="1"/>
    <col min="5117" max="5117" width="4.125" style="131" customWidth="1"/>
    <col min="5118" max="5118" width="17" style="131" customWidth="1"/>
    <col min="5119" max="5119" width="3.625" style="131" customWidth="1"/>
    <col min="5120" max="5120" width="9.125" style="131" customWidth="1"/>
    <col min="5121" max="5121" width="3.625" style="131" customWidth="1"/>
    <col min="5122" max="5122" width="4.625" style="131" customWidth="1"/>
    <col min="5123" max="5123" width="9.625" style="131" customWidth="1"/>
    <col min="5124" max="5124" width="10.125" style="131" customWidth="1"/>
    <col min="5125" max="5125" width="10.25" style="131" customWidth="1"/>
    <col min="5126" max="5126" width="4.625" style="131" customWidth="1"/>
    <col min="5127" max="5127" width="5" style="131" customWidth="1"/>
    <col min="5128" max="5128" width="11.125" style="131" customWidth="1"/>
    <col min="5129" max="5129" width="16.125" style="131" customWidth="1"/>
    <col min="5130" max="5130" width="4.75" style="131" customWidth="1"/>
    <col min="5131" max="5131" width="3.625" style="131" customWidth="1"/>
    <col min="5132" max="5132" width="5.125" style="131" customWidth="1"/>
    <col min="5133" max="5133" width="3.125" style="131" customWidth="1"/>
    <col min="5134" max="5134" width="4.625" style="131" customWidth="1"/>
    <col min="5135" max="5135" width="5" style="131" customWidth="1"/>
    <col min="5136" max="5137" width="9.75" style="131" customWidth="1"/>
    <col min="5138" max="5139" width="7.875" style="131" customWidth="1"/>
    <col min="5140" max="5370" width="9" style="131"/>
    <col min="5371" max="5371" width="3.125" style="131" customWidth="1"/>
    <col min="5372" max="5372" width="7.625" style="131" customWidth="1"/>
    <col min="5373" max="5373" width="4.125" style="131" customWidth="1"/>
    <col min="5374" max="5374" width="17" style="131" customWidth="1"/>
    <col min="5375" max="5375" width="3.625" style="131" customWidth="1"/>
    <col min="5376" max="5376" width="9.125" style="131" customWidth="1"/>
    <col min="5377" max="5377" width="3.625" style="131" customWidth="1"/>
    <col min="5378" max="5378" width="4.625" style="131" customWidth="1"/>
    <col min="5379" max="5379" width="9.625" style="131" customWidth="1"/>
    <col min="5380" max="5380" width="10.125" style="131" customWidth="1"/>
    <col min="5381" max="5381" width="10.25" style="131" customWidth="1"/>
    <col min="5382" max="5382" width="4.625" style="131" customWidth="1"/>
    <col min="5383" max="5383" width="5" style="131" customWidth="1"/>
    <col min="5384" max="5384" width="11.125" style="131" customWidth="1"/>
    <col min="5385" max="5385" width="16.125" style="131" customWidth="1"/>
    <col min="5386" max="5386" width="4.75" style="131" customWidth="1"/>
    <col min="5387" max="5387" width="3.625" style="131" customWidth="1"/>
    <col min="5388" max="5388" width="5.125" style="131" customWidth="1"/>
    <col min="5389" max="5389" width="3.125" style="131" customWidth="1"/>
    <col min="5390" max="5390" width="4.625" style="131" customWidth="1"/>
    <col min="5391" max="5391" width="5" style="131" customWidth="1"/>
    <col min="5392" max="5393" width="9.75" style="131" customWidth="1"/>
    <col min="5394" max="5395" width="7.875" style="131" customWidth="1"/>
    <col min="5396" max="5626" width="9" style="131"/>
    <col min="5627" max="5627" width="3.125" style="131" customWidth="1"/>
    <col min="5628" max="5628" width="7.625" style="131" customWidth="1"/>
    <col min="5629" max="5629" width="4.125" style="131" customWidth="1"/>
    <col min="5630" max="5630" width="17" style="131" customWidth="1"/>
    <col min="5631" max="5631" width="3.625" style="131" customWidth="1"/>
    <col min="5632" max="5632" width="9.125" style="131" customWidth="1"/>
    <col min="5633" max="5633" width="3.625" style="131" customWidth="1"/>
    <col min="5634" max="5634" width="4.625" style="131" customWidth="1"/>
    <col min="5635" max="5635" width="9.625" style="131" customWidth="1"/>
    <col min="5636" max="5636" width="10.125" style="131" customWidth="1"/>
    <col min="5637" max="5637" width="10.25" style="131" customWidth="1"/>
    <col min="5638" max="5638" width="4.625" style="131" customWidth="1"/>
    <col min="5639" max="5639" width="5" style="131" customWidth="1"/>
    <col min="5640" max="5640" width="11.125" style="131" customWidth="1"/>
    <col min="5641" max="5641" width="16.125" style="131" customWidth="1"/>
    <col min="5642" max="5642" width="4.75" style="131" customWidth="1"/>
    <col min="5643" max="5643" width="3.625" style="131" customWidth="1"/>
    <col min="5644" max="5644" width="5.125" style="131" customWidth="1"/>
    <col min="5645" max="5645" width="3.125" style="131" customWidth="1"/>
    <col min="5646" max="5646" width="4.625" style="131" customWidth="1"/>
    <col min="5647" max="5647" width="5" style="131" customWidth="1"/>
    <col min="5648" max="5649" width="9.75" style="131" customWidth="1"/>
    <col min="5650" max="5651" width="7.875" style="131" customWidth="1"/>
    <col min="5652" max="5882" width="9" style="131"/>
    <col min="5883" max="5883" width="3.125" style="131" customWidth="1"/>
    <col min="5884" max="5884" width="7.625" style="131" customWidth="1"/>
    <col min="5885" max="5885" width="4.125" style="131" customWidth="1"/>
    <col min="5886" max="5886" width="17" style="131" customWidth="1"/>
    <col min="5887" max="5887" width="3.625" style="131" customWidth="1"/>
    <col min="5888" max="5888" width="9.125" style="131" customWidth="1"/>
    <col min="5889" max="5889" width="3.625" style="131" customWidth="1"/>
    <col min="5890" max="5890" width="4.625" style="131" customWidth="1"/>
    <col min="5891" max="5891" width="9.625" style="131" customWidth="1"/>
    <col min="5892" max="5892" width="10.125" style="131" customWidth="1"/>
    <col min="5893" max="5893" width="10.25" style="131" customWidth="1"/>
    <col min="5894" max="5894" width="4.625" style="131" customWidth="1"/>
    <col min="5895" max="5895" width="5" style="131" customWidth="1"/>
    <col min="5896" max="5896" width="11.125" style="131" customWidth="1"/>
    <col min="5897" max="5897" width="16.125" style="131" customWidth="1"/>
    <col min="5898" max="5898" width="4.75" style="131" customWidth="1"/>
    <col min="5899" max="5899" width="3.625" style="131" customWidth="1"/>
    <col min="5900" max="5900" width="5.125" style="131" customWidth="1"/>
    <col min="5901" max="5901" width="3.125" style="131" customWidth="1"/>
    <col min="5902" max="5902" width="4.625" style="131" customWidth="1"/>
    <col min="5903" max="5903" width="5" style="131" customWidth="1"/>
    <col min="5904" max="5905" width="9.75" style="131" customWidth="1"/>
    <col min="5906" max="5907" width="7.875" style="131" customWidth="1"/>
    <col min="5908" max="6138" width="9" style="131"/>
    <col min="6139" max="6139" width="3.125" style="131" customWidth="1"/>
    <col min="6140" max="6140" width="7.625" style="131" customWidth="1"/>
    <col min="6141" max="6141" width="4.125" style="131" customWidth="1"/>
    <col min="6142" max="6142" width="17" style="131" customWidth="1"/>
    <col min="6143" max="6143" width="3.625" style="131" customWidth="1"/>
    <col min="6144" max="6144" width="9.125" style="131" customWidth="1"/>
    <col min="6145" max="6145" width="3.625" style="131" customWidth="1"/>
    <col min="6146" max="6146" width="4.625" style="131" customWidth="1"/>
    <col min="6147" max="6147" width="9.625" style="131" customWidth="1"/>
    <col min="6148" max="6148" width="10.125" style="131" customWidth="1"/>
    <col min="6149" max="6149" width="10.25" style="131" customWidth="1"/>
    <col min="6150" max="6150" width="4.625" style="131" customWidth="1"/>
    <col min="6151" max="6151" width="5" style="131" customWidth="1"/>
    <col min="6152" max="6152" width="11.125" style="131" customWidth="1"/>
    <col min="6153" max="6153" width="16.125" style="131" customWidth="1"/>
    <col min="6154" max="6154" width="4.75" style="131" customWidth="1"/>
    <col min="6155" max="6155" width="3.625" style="131" customWidth="1"/>
    <col min="6156" max="6156" width="5.125" style="131" customWidth="1"/>
    <col min="6157" max="6157" width="3.125" style="131" customWidth="1"/>
    <col min="6158" max="6158" width="4.625" style="131" customWidth="1"/>
    <col min="6159" max="6159" width="5" style="131" customWidth="1"/>
    <col min="6160" max="6161" width="9.75" style="131" customWidth="1"/>
    <col min="6162" max="6163" width="7.875" style="131" customWidth="1"/>
    <col min="6164" max="6394" width="9" style="131"/>
    <col min="6395" max="6395" width="3.125" style="131" customWidth="1"/>
    <col min="6396" max="6396" width="7.625" style="131" customWidth="1"/>
    <col min="6397" max="6397" width="4.125" style="131" customWidth="1"/>
    <col min="6398" max="6398" width="17" style="131" customWidth="1"/>
    <col min="6399" max="6399" width="3.625" style="131" customWidth="1"/>
    <col min="6400" max="6400" width="9.125" style="131" customWidth="1"/>
    <col min="6401" max="6401" width="3.625" style="131" customWidth="1"/>
    <col min="6402" max="6402" width="4.625" style="131" customWidth="1"/>
    <col min="6403" max="6403" width="9.625" style="131" customWidth="1"/>
    <col min="6404" max="6404" width="10.125" style="131" customWidth="1"/>
    <col min="6405" max="6405" width="10.25" style="131" customWidth="1"/>
    <col min="6406" max="6406" width="4.625" style="131" customWidth="1"/>
    <col min="6407" max="6407" width="5" style="131" customWidth="1"/>
    <col min="6408" max="6408" width="11.125" style="131" customWidth="1"/>
    <col min="6409" max="6409" width="16.125" style="131" customWidth="1"/>
    <col min="6410" max="6410" width="4.75" style="131" customWidth="1"/>
    <col min="6411" max="6411" width="3.625" style="131" customWidth="1"/>
    <col min="6412" max="6412" width="5.125" style="131" customWidth="1"/>
    <col min="6413" max="6413" width="3.125" style="131" customWidth="1"/>
    <col min="6414" max="6414" width="4.625" style="131" customWidth="1"/>
    <col min="6415" max="6415" width="5" style="131" customWidth="1"/>
    <col min="6416" max="6417" width="9.75" style="131" customWidth="1"/>
    <col min="6418" max="6419" width="7.875" style="131" customWidth="1"/>
    <col min="6420" max="6650" width="9" style="131"/>
    <col min="6651" max="6651" width="3.125" style="131" customWidth="1"/>
    <col min="6652" max="6652" width="7.625" style="131" customWidth="1"/>
    <col min="6653" max="6653" width="4.125" style="131" customWidth="1"/>
    <col min="6654" max="6654" width="17" style="131" customWidth="1"/>
    <col min="6655" max="6655" width="3.625" style="131" customWidth="1"/>
    <col min="6656" max="6656" width="9.125" style="131" customWidth="1"/>
    <col min="6657" max="6657" width="3.625" style="131" customWidth="1"/>
    <col min="6658" max="6658" width="4.625" style="131" customWidth="1"/>
    <col min="6659" max="6659" width="9.625" style="131" customWidth="1"/>
    <col min="6660" max="6660" width="10.125" style="131" customWidth="1"/>
    <col min="6661" max="6661" width="10.25" style="131" customWidth="1"/>
    <col min="6662" max="6662" width="4.625" style="131" customWidth="1"/>
    <col min="6663" max="6663" width="5" style="131" customWidth="1"/>
    <col min="6664" max="6664" width="11.125" style="131" customWidth="1"/>
    <col min="6665" max="6665" width="16.125" style="131" customWidth="1"/>
    <col min="6666" max="6666" width="4.75" style="131" customWidth="1"/>
    <col min="6667" max="6667" width="3.625" style="131" customWidth="1"/>
    <col min="6668" max="6668" width="5.125" style="131" customWidth="1"/>
    <col min="6669" max="6669" width="3.125" style="131" customWidth="1"/>
    <col min="6670" max="6670" width="4.625" style="131" customWidth="1"/>
    <col min="6671" max="6671" width="5" style="131" customWidth="1"/>
    <col min="6672" max="6673" width="9.75" style="131" customWidth="1"/>
    <col min="6674" max="6675" width="7.875" style="131" customWidth="1"/>
    <col min="6676" max="6906" width="9" style="131"/>
    <col min="6907" max="6907" width="3.125" style="131" customWidth="1"/>
    <col min="6908" max="6908" width="7.625" style="131" customWidth="1"/>
    <col min="6909" max="6909" width="4.125" style="131" customWidth="1"/>
    <col min="6910" max="6910" width="17" style="131" customWidth="1"/>
    <col min="6911" max="6911" width="3.625" style="131" customWidth="1"/>
    <col min="6912" max="6912" width="9.125" style="131" customWidth="1"/>
    <col min="6913" max="6913" width="3.625" style="131" customWidth="1"/>
    <col min="6914" max="6914" width="4.625" style="131" customWidth="1"/>
    <col min="6915" max="6915" width="9.625" style="131" customWidth="1"/>
    <col min="6916" max="6916" width="10.125" style="131" customWidth="1"/>
    <col min="6917" max="6917" width="10.25" style="131" customWidth="1"/>
    <col min="6918" max="6918" width="4.625" style="131" customWidth="1"/>
    <col min="6919" max="6919" width="5" style="131" customWidth="1"/>
    <col min="6920" max="6920" width="11.125" style="131" customWidth="1"/>
    <col min="6921" max="6921" width="16.125" style="131" customWidth="1"/>
    <col min="6922" max="6922" width="4.75" style="131" customWidth="1"/>
    <col min="6923" max="6923" width="3.625" style="131" customWidth="1"/>
    <col min="6924" max="6924" width="5.125" style="131" customWidth="1"/>
    <col min="6925" max="6925" width="3.125" style="131" customWidth="1"/>
    <col min="6926" max="6926" width="4.625" style="131" customWidth="1"/>
    <col min="6927" max="6927" width="5" style="131" customWidth="1"/>
    <col min="6928" max="6929" width="9.75" style="131" customWidth="1"/>
    <col min="6930" max="6931" width="7.875" style="131" customWidth="1"/>
    <col min="6932" max="7162" width="9" style="131"/>
    <col min="7163" max="7163" width="3.125" style="131" customWidth="1"/>
    <col min="7164" max="7164" width="7.625" style="131" customWidth="1"/>
    <col min="7165" max="7165" width="4.125" style="131" customWidth="1"/>
    <col min="7166" max="7166" width="17" style="131" customWidth="1"/>
    <col min="7167" max="7167" width="3.625" style="131" customWidth="1"/>
    <col min="7168" max="7168" width="9.125" style="131" customWidth="1"/>
    <col min="7169" max="7169" width="3.625" style="131" customWidth="1"/>
    <col min="7170" max="7170" width="4.625" style="131" customWidth="1"/>
    <col min="7171" max="7171" width="9.625" style="131" customWidth="1"/>
    <col min="7172" max="7172" width="10.125" style="131" customWidth="1"/>
    <col min="7173" max="7173" width="10.25" style="131" customWidth="1"/>
    <col min="7174" max="7174" width="4.625" style="131" customWidth="1"/>
    <col min="7175" max="7175" width="5" style="131" customWidth="1"/>
    <col min="7176" max="7176" width="11.125" style="131" customWidth="1"/>
    <col min="7177" max="7177" width="16.125" style="131" customWidth="1"/>
    <col min="7178" max="7178" width="4.75" style="131" customWidth="1"/>
    <col min="7179" max="7179" width="3.625" style="131" customWidth="1"/>
    <col min="7180" max="7180" width="5.125" style="131" customWidth="1"/>
    <col min="7181" max="7181" width="3.125" style="131" customWidth="1"/>
    <col min="7182" max="7182" width="4.625" style="131" customWidth="1"/>
    <col min="7183" max="7183" width="5" style="131" customWidth="1"/>
    <col min="7184" max="7185" width="9.75" style="131" customWidth="1"/>
    <col min="7186" max="7187" width="7.875" style="131" customWidth="1"/>
    <col min="7188" max="7418" width="9" style="131"/>
    <col min="7419" max="7419" width="3.125" style="131" customWidth="1"/>
    <col min="7420" max="7420" width="7.625" style="131" customWidth="1"/>
    <col min="7421" max="7421" width="4.125" style="131" customWidth="1"/>
    <col min="7422" max="7422" width="17" style="131" customWidth="1"/>
    <col min="7423" max="7423" width="3.625" style="131" customWidth="1"/>
    <col min="7424" max="7424" width="9.125" style="131" customWidth="1"/>
    <col min="7425" max="7425" width="3.625" style="131" customWidth="1"/>
    <col min="7426" max="7426" width="4.625" style="131" customWidth="1"/>
    <col min="7427" max="7427" width="9.625" style="131" customWidth="1"/>
    <col min="7428" max="7428" width="10.125" style="131" customWidth="1"/>
    <col min="7429" max="7429" width="10.25" style="131" customWidth="1"/>
    <col min="7430" max="7430" width="4.625" style="131" customWidth="1"/>
    <col min="7431" max="7431" width="5" style="131" customWidth="1"/>
    <col min="7432" max="7432" width="11.125" style="131" customWidth="1"/>
    <col min="7433" max="7433" width="16.125" style="131" customWidth="1"/>
    <col min="7434" max="7434" width="4.75" style="131" customWidth="1"/>
    <col min="7435" max="7435" width="3.625" style="131" customWidth="1"/>
    <col min="7436" max="7436" width="5.125" style="131" customWidth="1"/>
    <col min="7437" max="7437" width="3.125" style="131" customWidth="1"/>
    <col min="7438" max="7438" width="4.625" style="131" customWidth="1"/>
    <col min="7439" max="7439" width="5" style="131" customWidth="1"/>
    <col min="7440" max="7441" width="9.75" style="131" customWidth="1"/>
    <col min="7442" max="7443" width="7.875" style="131" customWidth="1"/>
    <col min="7444" max="7674" width="9" style="131"/>
    <col min="7675" max="7675" width="3.125" style="131" customWidth="1"/>
    <col min="7676" max="7676" width="7.625" style="131" customWidth="1"/>
    <col min="7677" max="7677" width="4.125" style="131" customWidth="1"/>
    <col min="7678" max="7678" width="17" style="131" customWidth="1"/>
    <col min="7679" max="7679" width="3.625" style="131" customWidth="1"/>
    <col min="7680" max="7680" width="9.125" style="131" customWidth="1"/>
    <col min="7681" max="7681" width="3.625" style="131" customWidth="1"/>
    <col min="7682" max="7682" width="4.625" style="131" customWidth="1"/>
    <col min="7683" max="7683" width="9.625" style="131" customWidth="1"/>
    <col min="7684" max="7684" width="10.125" style="131" customWidth="1"/>
    <col min="7685" max="7685" width="10.25" style="131" customWidth="1"/>
    <col min="7686" max="7686" width="4.625" style="131" customWidth="1"/>
    <col min="7687" max="7687" width="5" style="131" customWidth="1"/>
    <col min="7688" max="7688" width="11.125" style="131" customWidth="1"/>
    <col min="7689" max="7689" width="16.125" style="131" customWidth="1"/>
    <col min="7690" max="7690" width="4.75" style="131" customWidth="1"/>
    <col min="7691" max="7691" width="3.625" style="131" customWidth="1"/>
    <col min="7692" max="7692" width="5.125" style="131" customWidth="1"/>
    <col min="7693" max="7693" width="3.125" style="131" customWidth="1"/>
    <col min="7694" max="7694" width="4.625" style="131" customWidth="1"/>
    <col min="7695" max="7695" width="5" style="131" customWidth="1"/>
    <col min="7696" max="7697" width="9.75" style="131" customWidth="1"/>
    <col min="7698" max="7699" width="7.875" style="131" customWidth="1"/>
    <col min="7700" max="7930" width="9" style="131"/>
    <col min="7931" max="7931" width="3.125" style="131" customWidth="1"/>
    <col min="7932" max="7932" width="7.625" style="131" customWidth="1"/>
    <col min="7933" max="7933" width="4.125" style="131" customWidth="1"/>
    <col min="7934" max="7934" width="17" style="131" customWidth="1"/>
    <col min="7935" max="7935" width="3.625" style="131" customWidth="1"/>
    <col min="7936" max="7936" width="9.125" style="131" customWidth="1"/>
    <col min="7937" max="7937" width="3.625" style="131" customWidth="1"/>
    <col min="7938" max="7938" width="4.625" style="131" customWidth="1"/>
    <col min="7939" max="7939" width="9.625" style="131" customWidth="1"/>
    <col min="7940" max="7940" width="10.125" style="131" customWidth="1"/>
    <col min="7941" max="7941" width="10.25" style="131" customWidth="1"/>
    <col min="7942" max="7942" width="4.625" style="131" customWidth="1"/>
    <col min="7943" max="7943" width="5" style="131" customWidth="1"/>
    <col min="7944" max="7944" width="11.125" style="131" customWidth="1"/>
    <col min="7945" max="7945" width="16.125" style="131" customWidth="1"/>
    <col min="7946" max="7946" width="4.75" style="131" customWidth="1"/>
    <col min="7947" max="7947" width="3.625" style="131" customWidth="1"/>
    <col min="7948" max="7948" width="5.125" style="131" customWidth="1"/>
    <col min="7949" max="7949" width="3.125" style="131" customWidth="1"/>
    <col min="7950" max="7950" width="4.625" style="131" customWidth="1"/>
    <col min="7951" max="7951" width="5" style="131" customWidth="1"/>
    <col min="7952" max="7953" width="9.75" style="131" customWidth="1"/>
    <col min="7954" max="7955" width="7.875" style="131" customWidth="1"/>
    <col min="7956" max="8186" width="9" style="131"/>
    <col min="8187" max="8187" width="3.125" style="131" customWidth="1"/>
    <col min="8188" max="8188" width="7.625" style="131" customWidth="1"/>
    <col min="8189" max="8189" width="4.125" style="131" customWidth="1"/>
    <col min="8190" max="8190" width="17" style="131" customWidth="1"/>
    <col min="8191" max="8191" width="3.625" style="131" customWidth="1"/>
    <col min="8192" max="8192" width="9.125" style="131" customWidth="1"/>
    <col min="8193" max="8193" width="3.625" style="131" customWidth="1"/>
    <col min="8194" max="8194" width="4.625" style="131" customWidth="1"/>
    <col min="8195" max="8195" width="9.625" style="131" customWidth="1"/>
    <col min="8196" max="8196" width="10.125" style="131" customWidth="1"/>
    <col min="8197" max="8197" width="10.25" style="131" customWidth="1"/>
    <col min="8198" max="8198" width="4.625" style="131" customWidth="1"/>
    <col min="8199" max="8199" width="5" style="131" customWidth="1"/>
    <col min="8200" max="8200" width="11.125" style="131" customWidth="1"/>
    <col min="8201" max="8201" width="16.125" style="131" customWidth="1"/>
    <col min="8202" max="8202" width="4.75" style="131" customWidth="1"/>
    <col min="8203" max="8203" width="3.625" style="131" customWidth="1"/>
    <col min="8204" max="8204" width="5.125" style="131" customWidth="1"/>
    <col min="8205" max="8205" width="3.125" style="131" customWidth="1"/>
    <col min="8206" max="8206" width="4.625" style="131" customWidth="1"/>
    <col min="8207" max="8207" width="5" style="131" customWidth="1"/>
    <col min="8208" max="8209" width="9.75" style="131" customWidth="1"/>
    <col min="8210" max="8211" width="7.875" style="131" customWidth="1"/>
    <col min="8212" max="8442" width="9" style="131"/>
    <col min="8443" max="8443" width="3.125" style="131" customWidth="1"/>
    <col min="8444" max="8444" width="7.625" style="131" customWidth="1"/>
    <col min="8445" max="8445" width="4.125" style="131" customWidth="1"/>
    <col min="8446" max="8446" width="17" style="131" customWidth="1"/>
    <col min="8447" max="8447" width="3.625" style="131" customWidth="1"/>
    <col min="8448" max="8448" width="9.125" style="131" customWidth="1"/>
    <col min="8449" max="8449" width="3.625" style="131" customWidth="1"/>
    <col min="8450" max="8450" width="4.625" style="131" customWidth="1"/>
    <col min="8451" max="8451" width="9.625" style="131" customWidth="1"/>
    <col min="8452" max="8452" width="10.125" style="131" customWidth="1"/>
    <col min="8453" max="8453" width="10.25" style="131" customWidth="1"/>
    <col min="8454" max="8454" width="4.625" style="131" customWidth="1"/>
    <col min="8455" max="8455" width="5" style="131" customWidth="1"/>
    <col min="8456" max="8456" width="11.125" style="131" customWidth="1"/>
    <col min="8457" max="8457" width="16.125" style="131" customWidth="1"/>
    <col min="8458" max="8458" width="4.75" style="131" customWidth="1"/>
    <col min="8459" max="8459" width="3.625" style="131" customWidth="1"/>
    <col min="8460" max="8460" width="5.125" style="131" customWidth="1"/>
    <col min="8461" max="8461" width="3.125" style="131" customWidth="1"/>
    <col min="8462" max="8462" width="4.625" style="131" customWidth="1"/>
    <col min="8463" max="8463" width="5" style="131" customWidth="1"/>
    <col min="8464" max="8465" width="9.75" style="131" customWidth="1"/>
    <col min="8466" max="8467" width="7.875" style="131" customWidth="1"/>
    <col min="8468" max="8698" width="9" style="131"/>
    <col min="8699" max="8699" width="3.125" style="131" customWidth="1"/>
    <col min="8700" max="8700" width="7.625" style="131" customWidth="1"/>
    <col min="8701" max="8701" width="4.125" style="131" customWidth="1"/>
    <col min="8702" max="8702" width="17" style="131" customWidth="1"/>
    <col min="8703" max="8703" width="3.625" style="131" customWidth="1"/>
    <col min="8704" max="8704" width="9.125" style="131" customWidth="1"/>
    <col min="8705" max="8705" width="3.625" style="131" customWidth="1"/>
    <col min="8706" max="8706" width="4.625" style="131" customWidth="1"/>
    <col min="8707" max="8707" width="9.625" style="131" customWidth="1"/>
    <col min="8708" max="8708" width="10.125" style="131" customWidth="1"/>
    <col min="8709" max="8709" width="10.25" style="131" customWidth="1"/>
    <col min="8710" max="8710" width="4.625" style="131" customWidth="1"/>
    <col min="8711" max="8711" width="5" style="131" customWidth="1"/>
    <col min="8712" max="8712" width="11.125" style="131" customWidth="1"/>
    <col min="8713" max="8713" width="16.125" style="131" customWidth="1"/>
    <col min="8714" max="8714" width="4.75" style="131" customWidth="1"/>
    <col min="8715" max="8715" width="3.625" style="131" customWidth="1"/>
    <col min="8716" max="8716" width="5.125" style="131" customWidth="1"/>
    <col min="8717" max="8717" width="3.125" style="131" customWidth="1"/>
    <col min="8718" max="8718" width="4.625" style="131" customWidth="1"/>
    <col min="8719" max="8719" width="5" style="131" customWidth="1"/>
    <col min="8720" max="8721" width="9.75" style="131" customWidth="1"/>
    <col min="8722" max="8723" width="7.875" style="131" customWidth="1"/>
    <col min="8724" max="8954" width="9" style="131"/>
    <col min="8955" max="8955" width="3.125" style="131" customWidth="1"/>
    <col min="8956" max="8956" width="7.625" style="131" customWidth="1"/>
    <col min="8957" max="8957" width="4.125" style="131" customWidth="1"/>
    <col min="8958" max="8958" width="17" style="131" customWidth="1"/>
    <col min="8959" max="8959" width="3.625" style="131" customWidth="1"/>
    <col min="8960" max="8960" width="9.125" style="131" customWidth="1"/>
    <col min="8961" max="8961" width="3.625" style="131" customWidth="1"/>
    <col min="8962" max="8962" width="4.625" style="131" customWidth="1"/>
    <col min="8963" max="8963" width="9.625" style="131" customWidth="1"/>
    <col min="8964" max="8964" width="10.125" style="131" customWidth="1"/>
    <col min="8965" max="8965" width="10.25" style="131" customWidth="1"/>
    <col min="8966" max="8966" width="4.625" style="131" customWidth="1"/>
    <col min="8967" max="8967" width="5" style="131" customWidth="1"/>
    <col min="8968" max="8968" width="11.125" style="131" customWidth="1"/>
    <col min="8969" max="8969" width="16.125" style="131" customWidth="1"/>
    <col min="8970" max="8970" width="4.75" style="131" customWidth="1"/>
    <col min="8971" max="8971" width="3.625" style="131" customWidth="1"/>
    <col min="8972" max="8972" width="5.125" style="131" customWidth="1"/>
    <col min="8973" max="8973" width="3.125" style="131" customWidth="1"/>
    <col min="8974" max="8974" width="4.625" style="131" customWidth="1"/>
    <col min="8975" max="8975" width="5" style="131" customWidth="1"/>
    <col min="8976" max="8977" width="9.75" style="131" customWidth="1"/>
    <col min="8978" max="8979" width="7.875" style="131" customWidth="1"/>
    <col min="8980" max="9210" width="9" style="131"/>
    <col min="9211" max="9211" width="3.125" style="131" customWidth="1"/>
    <col min="9212" max="9212" width="7.625" style="131" customWidth="1"/>
    <col min="9213" max="9213" width="4.125" style="131" customWidth="1"/>
    <col min="9214" max="9214" width="17" style="131" customWidth="1"/>
    <col min="9215" max="9215" width="3.625" style="131" customWidth="1"/>
    <col min="9216" max="9216" width="9.125" style="131" customWidth="1"/>
    <col min="9217" max="9217" width="3.625" style="131" customWidth="1"/>
    <col min="9218" max="9218" width="4.625" style="131" customWidth="1"/>
    <col min="9219" max="9219" width="9.625" style="131" customWidth="1"/>
    <col min="9220" max="9220" width="10.125" style="131" customWidth="1"/>
    <col min="9221" max="9221" width="10.25" style="131" customWidth="1"/>
    <col min="9222" max="9222" width="4.625" style="131" customWidth="1"/>
    <col min="9223" max="9223" width="5" style="131" customWidth="1"/>
    <col min="9224" max="9224" width="11.125" style="131" customWidth="1"/>
    <col min="9225" max="9225" width="16.125" style="131" customWidth="1"/>
    <col min="9226" max="9226" width="4.75" style="131" customWidth="1"/>
    <col min="9227" max="9227" width="3.625" style="131" customWidth="1"/>
    <col min="9228" max="9228" width="5.125" style="131" customWidth="1"/>
    <col min="9229" max="9229" width="3.125" style="131" customWidth="1"/>
    <col min="9230" max="9230" width="4.625" style="131" customWidth="1"/>
    <col min="9231" max="9231" width="5" style="131" customWidth="1"/>
    <col min="9232" max="9233" width="9.75" style="131" customWidth="1"/>
    <col min="9234" max="9235" width="7.875" style="131" customWidth="1"/>
    <col min="9236" max="9466" width="9" style="131"/>
    <col min="9467" max="9467" width="3.125" style="131" customWidth="1"/>
    <col min="9468" max="9468" width="7.625" style="131" customWidth="1"/>
    <col min="9469" max="9469" width="4.125" style="131" customWidth="1"/>
    <col min="9470" max="9470" width="17" style="131" customWidth="1"/>
    <col min="9471" max="9471" width="3.625" style="131" customWidth="1"/>
    <col min="9472" max="9472" width="9.125" style="131" customWidth="1"/>
    <col min="9473" max="9473" width="3.625" style="131" customWidth="1"/>
    <col min="9474" max="9474" width="4.625" style="131" customWidth="1"/>
    <col min="9475" max="9475" width="9.625" style="131" customWidth="1"/>
    <col min="9476" max="9476" width="10.125" style="131" customWidth="1"/>
    <col min="9477" max="9477" width="10.25" style="131" customWidth="1"/>
    <col min="9478" max="9478" width="4.625" style="131" customWidth="1"/>
    <col min="9479" max="9479" width="5" style="131" customWidth="1"/>
    <col min="9480" max="9480" width="11.125" style="131" customWidth="1"/>
    <col min="9481" max="9481" width="16.125" style="131" customWidth="1"/>
    <col min="9482" max="9482" width="4.75" style="131" customWidth="1"/>
    <col min="9483" max="9483" width="3.625" style="131" customWidth="1"/>
    <col min="9484" max="9484" width="5.125" style="131" customWidth="1"/>
    <col min="9485" max="9485" width="3.125" style="131" customWidth="1"/>
    <col min="9486" max="9486" width="4.625" style="131" customWidth="1"/>
    <col min="9487" max="9487" width="5" style="131" customWidth="1"/>
    <col min="9488" max="9489" width="9.75" style="131" customWidth="1"/>
    <col min="9490" max="9491" width="7.875" style="131" customWidth="1"/>
    <col min="9492" max="9722" width="9" style="131"/>
    <col min="9723" max="9723" width="3.125" style="131" customWidth="1"/>
    <col min="9724" max="9724" width="7.625" style="131" customWidth="1"/>
    <col min="9725" max="9725" width="4.125" style="131" customWidth="1"/>
    <col min="9726" max="9726" width="17" style="131" customWidth="1"/>
    <col min="9727" max="9727" width="3.625" style="131" customWidth="1"/>
    <col min="9728" max="9728" width="9.125" style="131" customWidth="1"/>
    <col min="9729" max="9729" width="3.625" style="131" customWidth="1"/>
    <col min="9730" max="9730" width="4.625" style="131" customWidth="1"/>
    <col min="9731" max="9731" width="9.625" style="131" customWidth="1"/>
    <col min="9732" max="9732" width="10.125" style="131" customWidth="1"/>
    <col min="9733" max="9733" width="10.25" style="131" customWidth="1"/>
    <col min="9734" max="9734" width="4.625" style="131" customWidth="1"/>
    <col min="9735" max="9735" width="5" style="131" customWidth="1"/>
    <col min="9736" max="9736" width="11.125" style="131" customWidth="1"/>
    <col min="9737" max="9737" width="16.125" style="131" customWidth="1"/>
    <col min="9738" max="9738" width="4.75" style="131" customWidth="1"/>
    <col min="9739" max="9739" width="3.625" style="131" customWidth="1"/>
    <col min="9740" max="9740" width="5.125" style="131" customWidth="1"/>
    <col min="9741" max="9741" width="3.125" style="131" customWidth="1"/>
    <col min="9742" max="9742" width="4.625" style="131" customWidth="1"/>
    <col min="9743" max="9743" width="5" style="131" customWidth="1"/>
    <col min="9744" max="9745" width="9.75" style="131" customWidth="1"/>
    <col min="9746" max="9747" width="7.875" style="131" customWidth="1"/>
    <col min="9748" max="9978" width="9" style="131"/>
    <col min="9979" max="9979" width="3.125" style="131" customWidth="1"/>
    <col min="9980" max="9980" width="7.625" style="131" customWidth="1"/>
    <col min="9981" max="9981" width="4.125" style="131" customWidth="1"/>
    <col min="9982" max="9982" width="17" style="131" customWidth="1"/>
    <col min="9983" max="9983" width="3.625" style="131" customWidth="1"/>
    <col min="9984" max="9984" width="9.125" style="131" customWidth="1"/>
    <col min="9985" max="9985" width="3.625" style="131" customWidth="1"/>
    <col min="9986" max="9986" width="4.625" style="131" customWidth="1"/>
    <col min="9987" max="9987" width="9.625" style="131" customWidth="1"/>
    <col min="9988" max="9988" width="10.125" style="131" customWidth="1"/>
    <col min="9989" max="9989" width="10.25" style="131" customWidth="1"/>
    <col min="9990" max="9990" width="4.625" style="131" customWidth="1"/>
    <col min="9991" max="9991" width="5" style="131" customWidth="1"/>
    <col min="9992" max="9992" width="11.125" style="131" customWidth="1"/>
    <col min="9993" max="9993" width="16.125" style="131" customWidth="1"/>
    <col min="9994" max="9994" width="4.75" style="131" customWidth="1"/>
    <col min="9995" max="9995" width="3.625" style="131" customWidth="1"/>
    <col min="9996" max="9996" width="5.125" style="131" customWidth="1"/>
    <col min="9997" max="9997" width="3.125" style="131" customWidth="1"/>
    <col min="9998" max="9998" width="4.625" style="131" customWidth="1"/>
    <col min="9999" max="9999" width="5" style="131" customWidth="1"/>
    <col min="10000" max="10001" width="9.75" style="131" customWidth="1"/>
    <col min="10002" max="10003" width="7.875" style="131" customWidth="1"/>
    <col min="10004" max="10234" width="9" style="131"/>
    <col min="10235" max="10235" width="3.125" style="131" customWidth="1"/>
    <col min="10236" max="10236" width="7.625" style="131" customWidth="1"/>
    <col min="10237" max="10237" width="4.125" style="131" customWidth="1"/>
    <col min="10238" max="10238" width="17" style="131" customWidth="1"/>
    <col min="10239" max="10239" width="3.625" style="131" customWidth="1"/>
    <col min="10240" max="10240" width="9.125" style="131" customWidth="1"/>
    <col min="10241" max="10241" width="3.625" style="131" customWidth="1"/>
    <col min="10242" max="10242" width="4.625" style="131" customWidth="1"/>
    <col min="10243" max="10243" width="9.625" style="131" customWidth="1"/>
    <col min="10244" max="10244" width="10.125" style="131" customWidth="1"/>
    <col min="10245" max="10245" width="10.25" style="131" customWidth="1"/>
    <col min="10246" max="10246" width="4.625" style="131" customWidth="1"/>
    <col min="10247" max="10247" width="5" style="131" customWidth="1"/>
    <col min="10248" max="10248" width="11.125" style="131" customWidth="1"/>
    <col min="10249" max="10249" width="16.125" style="131" customWidth="1"/>
    <col min="10250" max="10250" width="4.75" style="131" customWidth="1"/>
    <col min="10251" max="10251" width="3.625" style="131" customWidth="1"/>
    <col min="10252" max="10252" width="5.125" style="131" customWidth="1"/>
    <col min="10253" max="10253" width="3.125" style="131" customWidth="1"/>
    <col min="10254" max="10254" width="4.625" style="131" customWidth="1"/>
    <col min="10255" max="10255" width="5" style="131" customWidth="1"/>
    <col min="10256" max="10257" width="9.75" style="131" customWidth="1"/>
    <col min="10258" max="10259" width="7.875" style="131" customWidth="1"/>
    <col min="10260" max="10490" width="9" style="131"/>
    <col min="10491" max="10491" width="3.125" style="131" customWidth="1"/>
    <col min="10492" max="10492" width="7.625" style="131" customWidth="1"/>
    <col min="10493" max="10493" width="4.125" style="131" customWidth="1"/>
    <col min="10494" max="10494" width="17" style="131" customWidth="1"/>
    <col min="10495" max="10495" width="3.625" style="131" customWidth="1"/>
    <col min="10496" max="10496" width="9.125" style="131" customWidth="1"/>
    <col min="10497" max="10497" width="3.625" style="131" customWidth="1"/>
    <col min="10498" max="10498" width="4.625" style="131" customWidth="1"/>
    <col min="10499" max="10499" width="9.625" style="131" customWidth="1"/>
    <col min="10500" max="10500" width="10.125" style="131" customWidth="1"/>
    <col min="10501" max="10501" width="10.25" style="131" customWidth="1"/>
    <col min="10502" max="10502" width="4.625" style="131" customWidth="1"/>
    <col min="10503" max="10503" width="5" style="131" customWidth="1"/>
    <col min="10504" max="10504" width="11.125" style="131" customWidth="1"/>
    <col min="10505" max="10505" width="16.125" style="131" customWidth="1"/>
    <col min="10506" max="10506" width="4.75" style="131" customWidth="1"/>
    <col min="10507" max="10507" width="3.625" style="131" customWidth="1"/>
    <col min="10508" max="10508" width="5.125" style="131" customWidth="1"/>
    <col min="10509" max="10509" width="3.125" style="131" customWidth="1"/>
    <col min="10510" max="10510" width="4.625" style="131" customWidth="1"/>
    <col min="10511" max="10511" width="5" style="131" customWidth="1"/>
    <col min="10512" max="10513" width="9.75" style="131" customWidth="1"/>
    <col min="10514" max="10515" width="7.875" style="131" customWidth="1"/>
    <col min="10516" max="10746" width="9" style="131"/>
    <col min="10747" max="10747" width="3.125" style="131" customWidth="1"/>
    <col min="10748" max="10748" width="7.625" style="131" customWidth="1"/>
    <col min="10749" max="10749" width="4.125" style="131" customWidth="1"/>
    <col min="10750" max="10750" width="17" style="131" customWidth="1"/>
    <col min="10751" max="10751" width="3.625" style="131" customWidth="1"/>
    <col min="10752" max="10752" width="9.125" style="131" customWidth="1"/>
    <col min="10753" max="10753" width="3.625" style="131" customWidth="1"/>
    <col min="10754" max="10754" width="4.625" style="131" customWidth="1"/>
    <col min="10755" max="10755" width="9.625" style="131" customWidth="1"/>
    <col min="10756" max="10756" width="10.125" style="131" customWidth="1"/>
    <col min="10757" max="10757" width="10.25" style="131" customWidth="1"/>
    <col min="10758" max="10758" width="4.625" style="131" customWidth="1"/>
    <col min="10759" max="10759" width="5" style="131" customWidth="1"/>
    <col min="10760" max="10760" width="11.125" style="131" customWidth="1"/>
    <col min="10761" max="10761" width="16.125" style="131" customWidth="1"/>
    <col min="10762" max="10762" width="4.75" style="131" customWidth="1"/>
    <col min="10763" max="10763" width="3.625" style="131" customWidth="1"/>
    <col min="10764" max="10764" width="5.125" style="131" customWidth="1"/>
    <col min="10765" max="10765" width="3.125" style="131" customWidth="1"/>
    <col min="10766" max="10766" width="4.625" style="131" customWidth="1"/>
    <col min="10767" max="10767" width="5" style="131" customWidth="1"/>
    <col min="10768" max="10769" width="9.75" style="131" customWidth="1"/>
    <col min="10770" max="10771" width="7.875" style="131" customWidth="1"/>
    <col min="10772" max="11002" width="9" style="131"/>
    <col min="11003" max="11003" width="3.125" style="131" customWidth="1"/>
    <col min="11004" max="11004" width="7.625" style="131" customWidth="1"/>
    <col min="11005" max="11005" width="4.125" style="131" customWidth="1"/>
    <col min="11006" max="11006" width="17" style="131" customWidth="1"/>
    <col min="11007" max="11007" width="3.625" style="131" customWidth="1"/>
    <col min="11008" max="11008" width="9.125" style="131" customWidth="1"/>
    <col min="11009" max="11009" width="3.625" style="131" customWidth="1"/>
    <col min="11010" max="11010" width="4.625" style="131" customWidth="1"/>
    <col min="11011" max="11011" width="9.625" style="131" customWidth="1"/>
    <col min="11012" max="11012" width="10.125" style="131" customWidth="1"/>
    <col min="11013" max="11013" width="10.25" style="131" customWidth="1"/>
    <col min="11014" max="11014" width="4.625" style="131" customWidth="1"/>
    <col min="11015" max="11015" width="5" style="131" customWidth="1"/>
    <col min="11016" max="11016" width="11.125" style="131" customWidth="1"/>
    <col min="11017" max="11017" width="16.125" style="131" customWidth="1"/>
    <col min="11018" max="11018" width="4.75" style="131" customWidth="1"/>
    <col min="11019" max="11019" width="3.625" style="131" customWidth="1"/>
    <col min="11020" max="11020" width="5.125" style="131" customWidth="1"/>
    <col min="11021" max="11021" width="3.125" style="131" customWidth="1"/>
    <col min="11022" max="11022" width="4.625" style="131" customWidth="1"/>
    <col min="11023" max="11023" width="5" style="131" customWidth="1"/>
    <col min="11024" max="11025" width="9.75" style="131" customWidth="1"/>
    <col min="11026" max="11027" width="7.875" style="131" customWidth="1"/>
    <col min="11028" max="11258" width="9" style="131"/>
    <col min="11259" max="11259" width="3.125" style="131" customWidth="1"/>
    <col min="11260" max="11260" width="7.625" style="131" customWidth="1"/>
    <col min="11261" max="11261" width="4.125" style="131" customWidth="1"/>
    <col min="11262" max="11262" width="17" style="131" customWidth="1"/>
    <col min="11263" max="11263" width="3.625" style="131" customWidth="1"/>
    <col min="11264" max="11264" width="9.125" style="131" customWidth="1"/>
    <col min="11265" max="11265" width="3.625" style="131" customWidth="1"/>
    <col min="11266" max="11266" width="4.625" style="131" customWidth="1"/>
    <col min="11267" max="11267" width="9.625" style="131" customWidth="1"/>
    <col min="11268" max="11268" width="10.125" style="131" customWidth="1"/>
    <col min="11269" max="11269" width="10.25" style="131" customWidth="1"/>
    <col min="11270" max="11270" width="4.625" style="131" customWidth="1"/>
    <col min="11271" max="11271" width="5" style="131" customWidth="1"/>
    <col min="11272" max="11272" width="11.125" style="131" customWidth="1"/>
    <col min="11273" max="11273" width="16.125" style="131" customWidth="1"/>
    <col min="11274" max="11274" width="4.75" style="131" customWidth="1"/>
    <col min="11275" max="11275" width="3.625" style="131" customWidth="1"/>
    <col min="11276" max="11276" width="5.125" style="131" customWidth="1"/>
    <col min="11277" max="11277" width="3.125" style="131" customWidth="1"/>
    <col min="11278" max="11278" width="4.625" style="131" customWidth="1"/>
    <col min="11279" max="11279" width="5" style="131" customWidth="1"/>
    <col min="11280" max="11281" width="9.75" style="131" customWidth="1"/>
    <col min="11282" max="11283" width="7.875" style="131" customWidth="1"/>
    <col min="11284" max="11514" width="9" style="131"/>
    <col min="11515" max="11515" width="3.125" style="131" customWidth="1"/>
    <col min="11516" max="11516" width="7.625" style="131" customWidth="1"/>
    <col min="11517" max="11517" width="4.125" style="131" customWidth="1"/>
    <col min="11518" max="11518" width="17" style="131" customWidth="1"/>
    <col min="11519" max="11519" width="3.625" style="131" customWidth="1"/>
    <col min="11520" max="11520" width="9.125" style="131" customWidth="1"/>
    <col min="11521" max="11521" width="3.625" style="131" customWidth="1"/>
    <col min="11522" max="11522" width="4.625" style="131" customWidth="1"/>
    <col min="11523" max="11523" width="9.625" style="131" customWidth="1"/>
    <col min="11524" max="11524" width="10.125" style="131" customWidth="1"/>
    <col min="11525" max="11525" width="10.25" style="131" customWidth="1"/>
    <col min="11526" max="11526" width="4.625" style="131" customWidth="1"/>
    <col min="11527" max="11527" width="5" style="131" customWidth="1"/>
    <col min="11528" max="11528" width="11.125" style="131" customWidth="1"/>
    <col min="11529" max="11529" width="16.125" style="131" customWidth="1"/>
    <col min="11530" max="11530" width="4.75" style="131" customWidth="1"/>
    <col min="11531" max="11531" width="3.625" style="131" customWidth="1"/>
    <col min="11532" max="11532" width="5.125" style="131" customWidth="1"/>
    <col min="11533" max="11533" width="3.125" style="131" customWidth="1"/>
    <col min="11534" max="11534" width="4.625" style="131" customWidth="1"/>
    <col min="11535" max="11535" width="5" style="131" customWidth="1"/>
    <col min="11536" max="11537" width="9.75" style="131" customWidth="1"/>
    <col min="11538" max="11539" width="7.875" style="131" customWidth="1"/>
    <col min="11540" max="11770" width="9" style="131"/>
    <col min="11771" max="11771" width="3.125" style="131" customWidth="1"/>
    <col min="11772" max="11772" width="7.625" style="131" customWidth="1"/>
    <col min="11773" max="11773" width="4.125" style="131" customWidth="1"/>
    <col min="11774" max="11774" width="17" style="131" customWidth="1"/>
    <col min="11775" max="11775" width="3.625" style="131" customWidth="1"/>
    <col min="11776" max="11776" width="9.125" style="131" customWidth="1"/>
    <col min="11777" max="11777" width="3.625" style="131" customWidth="1"/>
    <col min="11778" max="11778" width="4.625" style="131" customWidth="1"/>
    <col min="11779" max="11779" width="9.625" style="131" customWidth="1"/>
    <col min="11780" max="11780" width="10.125" style="131" customWidth="1"/>
    <col min="11781" max="11781" width="10.25" style="131" customWidth="1"/>
    <col min="11782" max="11782" width="4.625" style="131" customWidth="1"/>
    <col min="11783" max="11783" width="5" style="131" customWidth="1"/>
    <col min="11784" max="11784" width="11.125" style="131" customWidth="1"/>
    <col min="11785" max="11785" width="16.125" style="131" customWidth="1"/>
    <col min="11786" max="11786" width="4.75" style="131" customWidth="1"/>
    <col min="11787" max="11787" width="3.625" style="131" customWidth="1"/>
    <col min="11788" max="11788" width="5.125" style="131" customWidth="1"/>
    <col min="11789" max="11789" width="3.125" style="131" customWidth="1"/>
    <col min="11790" max="11790" width="4.625" style="131" customWidth="1"/>
    <col min="11791" max="11791" width="5" style="131" customWidth="1"/>
    <col min="11792" max="11793" width="9.75" style="131" customWidth="1"/>
    <col min="11794" max="11795" width="7.875" style="131" customWidth="1"/>
    <col min="11796" max="12026" width="9" style="131"/>
    <col min="12027" max="12027" width="3.125" style="131" customWidth="1"/>
    <col min="12028" max="12028" width="7.625" style="131" customWidth="1"/>
    <col min="12029" max="12029" width="4.125" style="131" customWidth="1"/>
    <col min="12030" max="12030" width="17" style="131" customWidth="1"/>
    <col min="12031" max="12031" width="3.625" style="131" customWidth="1"/>
    <col min="12032" max="12032" width="9.125" style="131" customWidth="1"/>
    <col min="12033" max="12033" width="3.625" style="131" customWidth="1"/>
    <col min="12034" max="12034" width="4.625" style="131" customWidth="1"/>
    <col min="12035" max="12035" width="9.625" style="131" customWidth="1"/>
    <col min="12036" max="12036" width="10.125" style="131" customWidth="1"/>
    <col min="12037" max="12037" width="10.25" style="131" customWidth="1"/>
    <col min="12038" max="12038" width="4.625" style="131" customWidth="1"/>
    <col min="12039" max="12039" width="5" style="131" customWidth="1"/>
    <col min="12040" max="12040" width="11.125" style="131" customWidth="1"/>
    <col min="12041" max="12041" width="16.125" style="131" customWidth="1"/>
    <col min="12042" max="12042" width="4.75" style="131" customWidth="1"/>
    <col min="12043" max="12043" width="3.625" style="131" customWidth="1"/>
    <col min="12044" max="12044" width="5.125" style="131" customWidth="1"/>
    <col min="12045" max="12045" width="3.125" style="131" customWidth="1"/>
    <col min="12046" max="12046" width="4.625" style="131" customWidth="1"/>
    <col min="12047" max="12047" width="5" style="131" customWidth="1"/>
    <col min="12048" max="12049" width="9.75" style="131" customWidth="1"/>
    <col min="12050" max="12051" width="7.875" style="131" customWidth="1"/>
    <col min="12052" max="12282" width="9" style="131"/>
    <col min="12283" max="12283" width="3.125" style="131" customWidth="1"/>
    <col min="12284" max="12284" width="7.625" style="131" customWidth="1"/>
    <col min="12285" max="12285" width="4.125" style="131" customWidth="1"/>
    <col min="12286" max="12286" width="17" style="131" customWidth="1"/>
    <col min="12287" max="12287" width="3.625" style="131" customWidth="1"/>
    <col min="12288" max="12288" width="9.125" style="131" customWidth="1"/>
    <col min="12289" max="12289" width="3.625" style="131" customWidth="1"/>
    <col min="12290" max="12290" width="4.625" style="131" customWidth="1"/>
    <col min="12291" max="12291" width="9.625" style="131" customWidth="1"/>
    <col min="12292" max="12292" width="10.125" style="131" customWidth="1"/>
    <col min="12293" max="12293" width="10.25" style="131" customWidth="1"/>
    <col min="12294" max="12294" width="4.625" style="131" customWidth="1"/>
    <col min="12295" max="12295" width="5" style="131" customWidth="1"/>
    <col min="12296" max="12296" width="11.125" style="131" customWidth="1"/>
    <col min="12297" max="12297" width="16.125" style="131" customWidth="1"/>
    <col min="12298" max="12298" width="4.75" style="131" customWidth="1"/>
    <col min="12299" max="12299" width="3.625" style="131" customWidth="1"/>
    <col min="12300" max="12300" width="5.125" style="131" customWidth="1"/>
    <col min="12301" max="12301" width="3.125" style="131" customWidth="1"/>
    <col min="12302" max="12302" width="4.625" style="131" customWidth="1"/>
    <col min="12303" max="12303" width="5" style="131" customWidth="1"/>
    <col min="12304" max="12305" width="9.75" style="131" customWidth="1"/>
    <col min="12306" max="12307" width="7.875" style="131" customWidth="1"/>
    <col min="12308" max="12538" width="9" style="131"/>
    <col min="12539" max="12539" width="3.125" style="131" customWidth="1"/>
    <col min="12540" max="12540" width="7.625" style="131" customWidth="1"/>
    <col min="12541" max="12541" width="4.125" style="131" customWidth="1"/>
    <col min="12542" max="12542" width="17" style="131" customWidth="1"/>
    <col min="12543" max="12543" width="3.625" style="131" customWidth="1"/>
    <col min="12544" max="12544" width="9.125" style="131" customWidth="1"/>
    <col min="12545" max="12545" width="3.625" style="131" customWidth="1"/>
    <col min="12546" max="12546" width="4.625" style="131" customWidth="1"/>
    <col min="12547" max="12547" width="9.625" style="131" customWidth="1"/>
    <col min="12548" max="12548" width="10.125" style="131" customWidth="1"/>
    <col min="12549" max="12549" width="10.25" style="131" customWidth="1"/>
    <col min="12550" max="12550" width="4.625" style="131" customWidth="1"/>
    <col min="12551" max="12551" width="5" style="131" customWidth="1"/>
    <col min="12552" max="12552" width="11.125" style="131" customWidth="1"/>
    <col min="12553" max="12553" width="16.125" style="131" customWidth="1"/>
    <col min="12554" max="12554" width="4.75" style="131" customWidth="1"/>
    <col min="12555" max="12555" width="3.625" style="131" customWidth="1"/>
    <col min="12556" max="12556" width="5.125" style="131" customWidth="1"/>
    <col min="12557" max="12557" width="3.125" style="131" customWidth="1"/>
    <col min="12558" max="12558" width="4.625" style="131" customWidth="1"/>
    <col min="12559" max="12559" width="5" style="131" customWidth="1"/>
    <col min="12560" max="12561" width="9.75" style="131" customWidth="1"/>
    <col min="12562" max="12563" width="7.875" style="131" customWidth="1"/>
    <col min="12564" max="12794" width="9" style="131"/>
    <col min="12795" max="12795" width="3.125" style="131" customWidth="1"/>
    <col min="12796" max="12796" width="7.625" style="131" customWidth="1"/>
    <col min="12797" max="12797" width="4.125" style="131" customWidth="1"/>
    <col min="12798" max="12798" width="17" style="131" customWidth="1"/>
    <col min="12799" max="12799" width="3.625" style="131" customWidth="1"/>
    <col min="12800" max="12800" width="9.125" style="131" customWidth="1"/>
    <col min="12801" max="12801" width="3.625" style="131" customWidth="1"/>
    <col min="12802" max="12802" width="4.625" style="131" customWidth="1"/>
    <col min="12803" max="12803" width="9.625" style="131" customWidth="1"/>
    <col min="12804" max="12804" width="10.125" style="131" customWidth="1"/>
    <col min="12805" max="12805" width="10.25" style="131" customWidth="1"/>
    <col min="12806" max="12806" width="4.625" style="131" customWidth="1"/>
    <col min="12807" max="12807" width="5" style="131" customWidth="1"/>
    <col min="12808" max="12808" width="11.125" style="131" customWidth="1"/>
    <col min="12809" max="12809" width="16.125" style="131" customWidth="1"/>
    <col min="12810" max="12810" width="4.75" style="131" customWidth="1"/>
    <col min="12811" max="12811" width="3.625" style="131" customWidth="1"/>
    <col min="12812" max="12812" width="5.125" style="131" customWidth="1"/>
    <col min="12813" max="12813" width="3.125" style="131" customWidth="1"/>
    <col min="12814" max="12814" width="4.625" style="131" customWidth="1"/>
    <col min="12815" max="12815" width="5" style="131" customWidth="1"/>
    <col min="12816" max="12817" width="9.75" style="131" customWidth="1"/>
    <col min="12818" max="12819" width="7.875" style="131" customWidth="1"/>
    <col min="12820" max="13050" width="9" style="131"/>
    <col min="13051" max="13051" width="3.125" style="131" customWidth="1"/>
    <col min="13052" max="13052" width="7.625" style="131" customWidth="1"/>
    <col min="13053" max="13053" width="4.125" style="131" customWidth="1"/>
    <col min="13054" max="13054" width="17" style="131" customWidth="1"/>
    <col min="13055" max="13055" width="3.625" style="131" customWidth="1"/>
    <col min="13056" max="13056" width="9.125" style="131" customWidth="1"/>
    <col min="13057" max="13057" width="3.625" style="131" customWidth="1"/>
    <col min="13058" max="13058" width="4.625" style="131" customWidth="1"/>
    <col min="13059" max="13059" width="9.625" style="131" customWidth="1"/>
    <col min="13060" max="13060" width="10.125" style="131" customWidth="1"/>
    <col min="13061" max="13061" width="10.25" style="131" customWidth="1"/>
    <col min="13062" max="13062" width="4.625" style="131" customWidth="1"/>
    <col min="13063" max="13063" width="5" style="131" customWidth="1"/>
    <col min="13064" max="13064" width="11.125" style="131" customWidth="1"/>
    <col min="13065" max="13065" width="16.125" style="131" customWidth="1"/>
    <col min="13066" max="13066" width="4.75" style="131" customWidth="1"/>
    <col min="13067" max="13067" width="3.625" style="131" customWidth="1"/>
    <col min="13068" max="13068" width="5.125" style="131" customWidth="1"/>
    <col min="13069" max="13069" width="3.125" style="131" customWidth="1"/>
    <col min="13070" max="13070" width="4.625" style="131" customWidth="1"/>
    <col min="13071" max="13071" width="5" style="131" customWidth="1"/>
    <col min="13072" max="13073" width="9.75" style="131" customWidth="1"/>
    <col min="13074" max="13075" width="7.875" style="131" customWidth="1"/>
    <col min="13076" max="13306" width="9" style="131"/>
    <col min="13307" max="13307" width="3.125" style="131" customWidth="1"/>
    <col min="13308" max="13308" width="7.625" style="131" customWidth="1"/>
    <col min="13309" max="13309" width="4.125" style="131" customWidth="1"/>
    <col min="13310" max="13310" width="17" style="131" customWidth="1"/>
    <col min="13311" max="13311" width="3.625" style="131" customWidth="1"/>
    <col min="13312" max="13312" width="9.125" style="131" customWidth="1"/>
    <col min="13313" max="13313" width="3.625" style="131" customWidth="1"/>
    <col min="13314" max="13314" width="4.625" style="131" customWidth="1"/>
    <col min="13315" max="13315" width="9.625" style="131" customWidth="1"/>
    <col min="13316" max="13316" width="10.125" style="131" customWidth="1"/>
    <col min="13317" max="13317" width="10.25" style="131" customWidth="1"/>
    <col min="13318" max="13318" width="4.625" style="131" customWidth="1"/>
    <col min="13319" max="13319" width="5" style="131" customWidth="1"/>
    <col min="13320" max="13320" width="11.125" style="131" customWidth="1"/>
    <col min="13321" max="13321" width="16.125" style="131" customWidth="1"/>
    <col min="13322" max="13322" width="4.75" style="131" customWidth="1"/>
    <col min="13323" max="13323" width="3.625" style="131" customWidth="1"/>
    <col min="13324" max="13324" width="5.125" style="131" customWidth="1"/>
    <col min="13325" max="13325" width="3.125" style="131" customWidth="1"/>
    <col min="13326" max="13326" width="4.625" style="131" customWidth="1"/>
    <col min="13327" max="13327" width="5" style="131" customWidth="1"/>
    <col min="13328" max="13329" width="9.75" style="131" customWidth="1"/>
    <col min="13330" max="13331" width="7.875" style="131" customWidth="1"/>
    <col min="13332" max="13562" width="9" style="131"/>
    <col min="13563" max="13563" width="3.125" style="131" customWidth="1"/>
    <col min="13564" max="13564" width="7.625" style="131" customWidth="1"/>
    <col min="13565" max="13565" width="4.125" style="131" customWidth="1"/>
    <col min="13566" max="13566" width="17" style="131" customWidth="1"/>
    <col min="13567" max="13567" width="3.625" style="131" customWidth="1"/>
    <col min="13568" max="13568" width="9.125" style="131" customWidth="1"/>
    <col min="13569" max="13569" width="3.625" style="131" customWidth="1"/>
    <col min="13570" max="13570" width="4.625" style="131" customWidth="1"/>
    <col min="13571" max="13571" width="9.625" style="131" customWidth="1"/>
    <col min="13572" max="13572" width="10.125" style="131" customWidth="1"/>
    <col min="13573" max="13573" width="10.25" style="131" customWidth="1"/>
    <col min="13574" max="13574" width="4.625" style="131" customWidth="1"/>
    <col min="13575" max="13575" width="5" style="131" customWidth="1"/>
    <col min="13576" max="13576" width="11.125" style="131" customWidth="1"/>
    <col min="13577" max="13577" width="16.125" style="131" customWidth="1"/>
    <col min="13578" max="13578" width="4.75" style="131" customWidth="1"/>
    <col min="13579" max="13579" width="3.625" style="131" customWidth="1"/>
    <col min="13580" max="13580" width="5.125" style="131" customWidth="1"/>
    <col min="13581" max="13581" width="3.125" style="131" customWidth="1"/>
    <col min="13582" max="13582" width="4.625" style="131" customWidth="1"/>
    <col min="13583" max="13583" width="5" style="131" customWidth="1"/>
    <col min="13584" max="13585" width="9.75" style="131" customWidth="1"/>
    <col min="13586" max="13587" width="7.875" style="131" customWidth="1"/>
    <col min="13588" max="13818" width="9" style="131"/>
    <col min="13819" max="13819" width="3.125" style="131" customWidth="1"/>
    <col min="13820" max="13820" width="7.625" style="131" customWidth="1"/>
    <col min="13821" max="13821" width="4.125" style="131" customWidth="1"/>
    <col min="13822" max="13822" width="17" style="131" customWidth="1"/>
    <col min="13823" max="13823" width="3.625" style="131" customWidth="1"/>
    <col min="13824" max="13824" width="9.125" style="131" customWidth="1"/>
    <col min="13825" max="13825" width="3.625" style="131" customWidth="1"/>
    <col min="13826" max="13826" width="4.625" style="131" customWidth="1"/>
    <col min="13827" max="13827" width="9.625" style="131" customWidth="1"/>
    <col min="13828" max="13828" width="10.125" style="131" customWidth="1"/>
    <col min="13829" max="13829" width="10.25" style="131" customWidth="1"/>
    <col min="13830" max="13830" width="4.625" style="131" customWidth="1"/>
    <col min="13831" max="13831" width="5" style="131" customWidth="1"/>
    <col min="13832" max="13832" width="11.125" style="131" customWidth="1"/>
    <col min="13833" max="13833" width="16.125" style="131" customWidth="1"/>
    <col min="13834" max="13834" width="4.75" style="131" customWidth="1"/>
    <col min="13835" max="13835" width="3.625" style="131" customWidth="1"/>
    <col min="13836" max="13836" width="5.125" style="131" customWidth="1"/>
    <col min="13837" max="13837" width="3.125" style="131" customWidth="1"/>
    <col min="13838" max="13838" width="4.625" style="131" customWidth="1"/>
    <col min="13839" max="13839" width="5" style="131" customWidth="1"/>
    <col min="13840" max="13841" width="9.75" style="131" customWidth="1"/>
    <col min="13842" max="13843" width="7.875" style="131" customWidth="1"/>
    <col min="13844" max="14074" width="9" style="131"/>
    <col min="14075" max="14075" width="3.125" style="131" customWidth="1"/>
    <col min="14076" max="14076" width="7.625" style="131" customWidth="1"/>
    <col min="14077" max="14077" width="4.125" style="131" customWidth="1"/>
    <col min="14078" max="14078" width="17" style="131" customWidth="1"/>
    <col min="14079" max="14079" width="3.625" style="131" customWidth="1"/>
    <col min="14080" max="14080" width="9.125" style="131" customWidth="1"/>
    <col min="14081" max="14081" width="3.625" style="131" customWidth="1"/>
    <col min="14082" max="14082" width="4.625" style="131" customWidth="1"/>
    <col min="14083" max="14083" width="9.625" style="131" customWidth="1"/>
    <col min="14084" max="14084" width="10.125" style="131" customWidth="1"/>
    <col min="14085" max="14085" width="10.25" style="131" customWidth="1"/>
    <col min="14086" max="14086" width="4.625" style="131" customWidth="1"/>
    <col min="14087" max="14087" width="5" style="131" customWidth="1"/>
    <col min="14088" max="14088" width="11.125" style="131" customWidth="1"/>
    <col min="14089" max="14089" width="16.125" style="131" customWidth="1"/>
    <col min="14090" max="14090" width="4.75" style="131" customWidth="1"/>
    <col min="14091" max="14091" width="3.625" style="131" customWidth="1"/>
    <col min="14092" max="14092" width="5.125" style="131" customWidth="1"/>
    <col min="14093" max="14093" width="3.125" style="131" customWidth="1"/>
    <col min="14094" max="14094" width="4.625" style="131" customWidth="1"/>
    <col min="14095" max="14095" width="5" style="131" customWidth="1"/>
    <col min="14096" max="14097" width="9.75" style="131" customWidth="1"/>
    <col min="14098" max="14099" width="7.875" style="131" customWidth="1"/>
    <col min="14100" max="14330" width="9" style="131"/>
    <col min="14331" max="14331" width="3.125" style="131" customWidth="1"/>
    <col min="14332" max="14332" width="7.625" style="131" customWidth="1"/>
    <col min="14333" max="14333" width="4.125" style="131" customWidth="1"/>
    <col min="14334" max="14334" width="17" style="131" customWidth="1"/>
    <col min="14335" max="14335" width="3.625" style="131" customWidth="1"/>
    <col min="14336" max="14336" width="9.125" style="131" customWidth="1"/>
    <col min="14337" max="14337" width="3.625" style="131" customWidth="1"/>
    <col min="14338" max="14338" width="4.625" style="131" customWidth="1"/>
    <col min="14339" max="14339" width="9.625" style="131" customWidth="1"/>
    <col min="14340" max="14340" width="10.125" style="131" customWidth="1"/>
    <col min="14341" max="14341" width="10.25" style="131" customWidth="1"/>
    <col min="14342" max="14342" width="4.625" style="131" customWidth="1"/>
    <col min="14343" max="14343" width="5" style="131" customWidth="1"/>
    <col min="14344" max="14344" width="11.125" style="131" customWidth="1"/>
    <col min="14345" max="14345" width="16.125" style="131" customWidth="1"/>
    <col min="14346" max="14346" width="4.75" style="131" customWidth="1"/>
    <col min="14347" max="14347" width="3.625" style="131" customWidth="1"/>
    <col min="14348" max="14348" width="5.125" style="131" customWidth="1"/>
    <col min="14349" max="14349" width="3.125" style="131" customWidth="1"/>
    <col min="14350" max="14350" width="4.625" style="131" customWidth="1"/>
    <col min="14351" max="14351" width="5" style="131" customWidth="1"/>
    <col min="14352" max="14353" width="9.75" style="131" customWidth="1"/>
    <col min="14354" max="14355" width="7.875" style="131" customWidth="1"/>
    <col min="14356" max="14586" width="9" style="131"/>
    <col min="14587" max="14587" width="3.125" style="131" customWidth="1"/>
    <col min="14588" max="14588" width="7.625" style="131" customWidth="1"/>
    <col min="14589" max="14589" width="4.125" style="131" customWidth="1"/>
    <col min="14590" max="14590" width="17" style="131" customWidth="1"/>
    <col min="14591" max="14591" width="3.625" style="131" customWidth="1"/>
    <col min="14592" max="14592" width="9.125" style="131" customWidth="1"/>
    <col min="14593" max="14593" width="3.625" style="131" customWidth="1"/>
    <col min="14594" max="14594" width="4.625" style="131" customWidth="1"/>
    <col min="14595" max="14595" width="9.625" style="131" customWidth="1"/>
    <col min="14596" max="14596" width="10.125" style="131" customWidth="1"/>
    <col min="14597" max="14597" width="10.25" style="131" customWidth="1"/>
    <col min="14598" max="14598" width="4.625" style="131" customWidth="1"/>
    <col min="14599" max="14599" width="5" style="131" customWidth="1"/>
    <col min="14600" max="14600" width="11.125" style="131" customWidth="1"/>
    <col min="14601" max="14601" width="16.125" style="131" customWidth="1"/>
    <col min="14602" max="14602" width="4.75" style="131" customWidth="1"/>
    <col min="14603" max="14603" width="3.625" style="131" customWidth="1"/>
    <col min="14604" max="14604" width="5.125" style="131" customWidth="1"/>
    <col min="14605" max="14605" width="3.125" style="131" customWidth="1"/>
    <col min="14606" max="14606" width="4.625" style="131" customWidth="1"/>
    <col min="14607" max="14607" width="5" style="131" customWidth="1"/>
    <col min="14608" max="14609" width="9.75" style="131" customWidth="1"/>
    <col min="14610" max="14611" width="7.875" style="131" customWidth="1"/>
    <col min="14612" max="14842" width="9" style="131"/>
    <col min="14843" max="14843" width="3.125" style="131" customWidth="1"/>
    <col min="14844" max="14844" width="7.625" style="131" customWidth="1"/>
    <col min="14845" max="14845" width="4.125" style="131" customWidth="1"/>
    <col min="14846" max="14846" width="17" style="131" customWidth="1"/>
    <col min="14847" max="14847" width="3.625" style="131" customWidth="1"/>
    <col min="14848" max="14848" width="9.125" style="131" customWidth="1"/>
    <col min="14849" max="14849" width="3.625" style="131" customWidth="1"/>
    <col min="14850" max="14850" width="4.625" style="131" customWidth="1"/>
    <col min="14851" max="14851" width="9.625" style="131" customWidth="1"/>
    <col min="14852" max="14852" width="10.125" style="131" customWidth="1"/>
    <col min="14853" max="14853" width="10.25" style="131" customWidth="1"/>
    <col min="14854" max="14854" width="4.625" style="131" customWidth="1"/>
    <col min="14855" max="14855" width="5" style="131" customWidth="1"/>
    <col min="14856" max="14856" width="11.125" style="131" customWidth="1"/>
    <col min="14857" max="14857" width="16.125" style="131" customWidth="1"/>
    <col min="14858" max="14858" width="4.75" style="131" customWidth="1"/>
    <col min="14859" max="14859" width="3.625" style="131" customWidth="1"/>
    <col min="14860" max="14860" width="5.125" style="131" customWidth="1"/>
    <col min="14861" max="14861" width="3.125" style="131" customWidth="1"/>
    <col min="14862" max="14862" width="4.625" style="131" customWidth="1"/>
    <col min="14863" max="14863" width="5" style="131" customWidth="1"/>
    <col min="14864" max="14865" width="9.75" style="131" customWidth="1"/>
    <col min="14866" max="14867" width="7.875" style="131" customWidth="1"/>
    <col min="14868" max="15098" width="9" style="131"/>
    <col min="15099" max="15099" width="3.125" style="131" customWidth="1"/>
    <col min="15100" max="15100" width="7.625" style="131" customWidth="1"/>
    <col min="15101" max="15101" width="4.125" style="131" customWidth="1"/>
    <col min="15102" max="15102" width="17" style="131" customWidth="1"/>
    <col min="15103" max="15103" width="3.625" style="131" customWidth="1"/>
    <col min="15104" max="15104" width="9.125" style="131" customWidth="1"/>
    <col min="15105" max="15105" width="3.625" style="131" customWidth="1"/>
    <col min="15106" max="15106" width="4.625" style="131" customWidth="1"/>
    <col min="15107" max="15107" width="9.625" style="131" customWidth="1"/>
    <col min="15108" max="15108" width="10.125" style="131" customWidth="1"/>
    <col min="15109" max="15109" width="10.25" style="131" customWidth="1"/>
    <col min="15110" max="15110" width="4.625" style="131" customWidth="1"/>
    <col min="15111" max="15111" width="5" style="131" customWidth="1"/>
    <col min="15112" max="15112" width="11.125" style="131" customWidth="1"/>
    <col min="15113" max="15113" width="16.125" style="131" customWidth="1"/>
    <col min="15114" max="15114" width="4.75" style="131" customWidth="1"/>
    <col min="15115" max="15115" width="3.625" style="131" customWidth="1"/>
    <col min="15116" max="15116" width="5.125" style="131" customWidth="1"/>
    <col min="15117" max="15117" width="3.125" style="131" customWidth="1"/>
    <col min="15118" max="15118" width="4.625" style="131" customWidth="1"/>
    <col min="15119" max="15119" width="5" style="131" customWidth="1"/>
    <col min="15120" max="15121" width="9.75" style="131" customWidth="1"/>
    <col min="15122" max="15123" width="7.875" style="131" customWidth="1"/>
    <col min="15124" max="15354" width="9" style="131"/>
    <col min="15355" max="15355" width="3.125" style="131" customWidth="1"/>
    <col min="15356" max="15356" width="7.625" style="131" customWidth="1"/>
    <col min="15357" max="15357" width="4.125" style="131" customWidth="1"/>
    <col min="15358" max="15358" width="17" style="131" customWidth="1"/>
    <col min="15359" max="15359" width="3.625" style="131" customWidth="1"/>
    <col min="15360" max="15360" width="9.125" style="131" customWidth="1"/>
    <col min="15361" max="15361" width="3.625" style="131" customWidth="1"/>
    <col min="15362" max="15362" width="4.625" style="131" customWidth="1"/>
    <col min="15363" max="15363" width="9.625" style="131" customWidth="1"/>
    <col min="15364" max="15364" width="10.125" style="131" customWidth="1"/>
    <col min="15365" max="15365" width="10.25" style="131" customWidth="1"/>
    <col min="15366" max="15366" width="4.625" style="131" customWidth="1"/>
    <col min="15367" max="15367" width="5" style="131" customWidth="1"/>
    <col min="15368" max="15368" width="11.125" style="131" customWidth="1"/>
    <col min="15369" max="15369" width="16.125" style="131" customWidth="1"/>
    <col min="15370" max="15370" width="4.75" style="131" customWidth="1"/>
    <col min="15371" max="15371" width="3.625" style="131" customWidth="1"/>
    <col min="15372" max="15372" width="5.125" style="131" customWidth="1"/>
    <col min="15373" max="15373" width="3.125" style="131" customWidth="1"/>
    <col min="15374" max="15374" width="4.625" style="131" customWidth="1"/>
    <col min="15375" max="15375" width="5" style="131" customWidth="1"/>
    <col min="15376" max="15377" width="9.75" style="131" customWidth="1"/>
    <col min="15378" max="15379" width="7.875" style="131" customWidth="1"/>
    <col min="15380" max="15610" width="9" style="131"/>
    <col min="15611" max="15611" width="3.125" style="131" customWidth="1"/>
    <col min="15612" max="15612" width="7.625" style="131" customWidth="1"/>
    <col min="15613" max="15613" width="4.125" style="131" customWidth="1"/>
    <col min="15614" max="15614" width="17" style="131" customWidth="1"/>
    <col min="15615" max="15615" width="3.625" style="131" customWidth="1"/>
    <col min="15616" max="15616" width="9.125" style="131" customWidth="1"/>
    <col min="15617" max="15617" width="3.625" style="131" customWidth="1"/>
    <col min="15618" max="15618" width="4.625" style="131" customWidth="1"/>
    <col min="15619" max="15619" width="9.625" style="131" customWidth="1"/>
    <col min="15620" max="15620" width="10.125" style="131" customWidth="1"/>
    <col min="15621" max="15621" width="10.25" style="131" customWidth="1"/>
    <col min="15622" max="15622" width="4.625" style="131" customWidth="1"/>
    <col min="15623" max="15623" width="5" style="131" customWidth="1"/>
    <col min="15624" max="15624" width="11.125" style="131" customWidth="1"/>
    <col min="15625" max="15625" width="16.125" style="131" customWidth="1"/>
    <col min="15626" max="15626" width="4.75" style="131" customWidth="1"/>
    <col min="15627" max="15627" width="3.625" style="131" customWidth="1"/>
    <col min="15628" max="15628" width="5.125" style="131" customWidth="1"/>
    <col min="15629" max="15629" width="3.125" style="131" customWidth="1"/>
    <col min="15630" max="15630" width="4.625" style="131" customWidth="1"/>
    <col min="15631" max="15631" width="5" style="131" customWidth="1"/>
    <col min="15632" max="15633" width="9.75" style="131" customWidth="1"/>
    <col min="15634" max="15635" width="7.875" style="131" customWidth="1"/>
    <col min="15636" max="15866" width="9" style="131"/>
    <col min="15867" max="15867" width="3.125" style="131" customWidth="1"/>
    <col min="15868" max="15868" width="7.625" style="131" customWidth="1"/>
    <col min="15869" max="15869" width="4.125" style="131" customWidth="1"/>
    <col min="15870" max="15870" width="17" style="131" customWidth="1"/>
    <col min="15871" max="15871" width="3.625" style="131" customWidth="1"/>
    <col min="15872" max="15872" width="9.125" style="131" customWidth="1"/>
    <col min="15873" max="15873" width="3.625" style="131" customWidth="1"/>
    <col min="15874" max="15874" width="4.625" style="131" customWidth="1"/>
    <col min="15875" max="15875" width="9.625" style="131" customWidth="1"/>
    <col min="15876" max="15876" width="10.125" style="131" customWidth="1"/>
    <col min="15877" max="15877" width="10.25" style="131" customWidth="1"/>
    <col min="15878" max="15878" width="4.625" style="131" customWidth="1"/>
    <col min="15879" max="15879" width="5" style="131" customWidth="1"/>
    <col min="15880" max="15880" width="11.125" style="131" customWidth="1"/>
    <col min="15881" max="15881" width="16.125" style="131" customWidth="1"/>
    <col min="15882" max="15882" width="4.75" style="131" customWidth="1"/>
    <col min="15883" max="15883" width="3.625" style="131" customWidth="1"/>
    <col min="15884" max="15884" width="5.125" style="131" customWidth="1"/>
    <col min="15885" max="15885" width="3.125" style="131" customWidth="1"/>
    <col min="15886" max="15886" width="4.625" style="131" customWidth="1"/>
    <col min="15887" max="15887" width="5" style="131" customWidth="1"/>
    <col min="15888" max="15889" width="9.75" style="131" customWidth="1"/>
    <col min="15890" max="15891" width="7.875" style="131" customWidth="1"/>
    <col min="15892" max="16122" width="9" style="131"/>
    <col min="16123" max="16123" width="3.125" style="131" customWidth="1"/>
    <col min="16124" max="16124" width="7.625" style="131" customWidth="1"/>
    <col min="16125" max="16125" width="4.125" style="131" customWidth="1"/>
    <col min="16126" max="16126" width="17" style="131" customWidth="1"/>
    <col min="16127" max="16127" width="3.625" style="131" customWidth="1"/>
    <col min="16128" max="16128" width="9.125" style="131" customWidth="1"/>
    <col min="16129" max="16129" width="3.625" style="131" customWidth="1"/>
    <col min="16130" max="16130" width="4.625" style="131" customWidth="1"/>
    <col min="16131" max="16131" width="9.625" style="131" customWidth="1"/>
    <col min="16132" max="16132" width="10.125" style="131" customWidth="1"/>
    <col min="16133" max="16133" width="10.25" style="131" customWidth="1"/>
    <col min="16134" max="16134" width="4.625" style="131" customWidth="1"/>
    <col min="16135" max="16135" width="5" style="131" customWidth="1"/>
    <col min="16136" max="16136" width="11.125" style="131" customWidth="1"/>
    <col min="16137" max="16137" width="16.125" style="131" customWidth="1"/>
    <col min="16138" max="16138" width="4.75" style="131" customWidth="1"/>
    <col min="16139" max="16139" width="3.625" style="131" customWidth="1"/>
    <col min="16140" max="16140" width="5.125" style="131" customWidth="1"/>
    <col min="16141" max="16141" width="3.125" style="131" customWidth="1"/>
    <col min="16142" max="16142" width="4.625" style="131" customWidth="1"/>
    <col min="16143" max="16143" width="5" style="131" customWidth="1"/>
    <col min="16144" max="16145" width="9.75" style="131" customWidth="1"/>
    <col min="16146" max="16147" width="7.875" style="131" customWidth="1"/>
    <col min="16148" max="16384" width="9" style="131"/>
  </cols>
  <sheetData>
    <row r="1" s="129" customFormat="1" ht="30.75" customHeight="1" spans="1:31">
      <c r="A1" s="132"/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99"/>
      <c r="V1" s="199"/>
      <c r="W1" s="199"/>
      <c r="X1" s="199"/>
      <c r="Y1" s="220" t="s">
        <v>816</v>
      </c>
      <c r="Z1" s="220"/>
      <c r="AA1" s="220"/>
      <c r="AB1" s="220"/>
      <c r="AC1" s="221"/>
      <c r="AD1" s="199"/>
      <c r="AE1" s="200"/>
    </row>
    <row r="2" s="129" customFormat="1" ht="34.5" customHeight="1" spans="1:30">
      <c r="A2" s="135" t="s">
        <v>1</v>
      </c>
      <c r="B2" s="136"/>
      <c r="C2" s="133"/>
      <c r="D2" s="137"/>
      <c r="E2" s="137"/>
      <c r="F2" s="137"/>
      <c r="G2" s="138" t="s">
        <v>2</v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200"/>
      <c r="V2" s="200"/>
      <c r="W2" s="200"/>
      <c r="X2" s="200"/>
      <c r="Y2" s="220"/>
      <c r="Z2" s="220"/>
      <c r="AA2" s="220"/>
      <c r="AB2" s="220"/>
      <c r="AC2" s="221"/>
      <c r="AD2" s="200"/>
    </row>
    <row r="3" s="129" customFormat="1" ht="28.5" customHeight="1" spans="1:31">
      <c r="A3" s="139" t="s">
        <v>3</v>
      </c>
      <c r="B3" s="140"/>
      <c r="C3" s="141" t="s">
        <v>4</v>
      </c>
      <c r="D3" s="142"/>
      <c r="E3" s="143"/>
      <c r="F3" s="144"/>
      <c r="G3" s="145" t="s">
        <v>817</v>
      </c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201"/>
      <c r="W3" s="202" t="s">
        <v>6</v>
      </c>
      <c r="X3" s="203"/>
      <c r="Y3" s="222" t="s">
        <v>7</v>
      </c>
      <c r="Z3" s="222" t="s">
        <v>8</v>
      </c>
      <c r="AA3" s="222" t="s">
        <v>9</v>
      </c>
      <c r="AB3" s="223" t="s">
        <v>10</v>
      </c>
      <c r="AC3" s="224" t="s">
        <v>11</v>
      </c>
      <c r="AD3" s="225"/>
      <c r="AE3" s="200"/>
    </row>
    <row r="4" s="129" customFormat="1" ht="36" customHeight="1" spans="1:31">
      <c r="A4" s="146"/>
      <c r="B4" s="147"/>
      <c r="C4" s="148"/>
      <c r="D4" s="149"/>
      <c r="E4" s="150"/>
      <c r="F4" s="151"/>
      <c r="G4" s="152" t="s">
        <v>12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204"/>
      <c r="V4" s="205"/>
      <c r="W4" s="206"/>
      <c r="X4" s="207"/>
      <c r="Y4" s="226"/>
      <c r="Z4" s="226"/>
      <c r="AA4" s="227"/>
      <c r="AB4" s="228" t="s">
        <v>13</v>
      </c>
      <c r="AC4" s="229"/>
      <c r="AD4" s="225"/>
      <c r="AE4" s="200"/>
    </row>
    <row r="5" ht="36.75" customHeight="1" spans="1:29">
      <c r="A5" s="154" t="s">
        <v>14</v>
      </c>
      <c r="B5" s="155"/>
      <c r="C5" s="155"/>
      <c r="D5" s="155"/>
      <c r="E5" s="156" t="s">
        <v>15</v>
      </c>
      <c r="F5" s="157" t="s">
        <v>16</v>
      </c>
      <c r="G5" s="158"/>
      <c r="H5" s="158"/>
      <c r="I5" s="185"/>
      <c r="J5" s="186" t="s">
        <v>17</v>
      </c>
      <c r="K5" s="186"/>
      <c r="L5" s="186"/>
      <c r="M5" s="186"/>
      <c r="N5" s="186"/>
      <c r="O5" s="157" t="s">
        <v>18</v>
      </c>
      <c r="P5" s="158"/>
      <c r="Q5" s="158"/>
      <c r="R5" s="158"/>
      <c r="S5" s="158"/>
      <c r="T5" s="158"/>
      <c r="U5" s="158"/>
      <c r="V5" s="185"/>
      <c r="W5" s="186" t="s">
        <v>19</v>
      </c>
      <c r="X5" s="186"/>
      <c r="Y5" s="230" t="s">
        <v>20</v>
      </c>
      <c r="Z5" s="231"/>
      <c r="AA5" s="232"/>
      <c r="AB5" s="230" t="s">
        <v>21</v>
      </c>
      <c r="AC5" s="233"/>
    </row>
    <row r="6" ht="50.1" customHeight="1" spans="1:29">
      <c r="A6" s="159"/>
      <c r="B6" s="160"/>
      <c r="C6" s="160"/>
      <c r="D6" s="161"/>
      <c r="E6" s="162">
        <v>1</v>
      </c>
      <c r="F6" s="163" t="s">
        <v>1195</v>
      </c>
      <c r="G6" s="164"/>
      <c r="H6" s="164"/>
      <c r="I6" s="187"/>
      <c r="J6" s="188" t="s">
        <v>1196</v>
      </c>
      <c r="K6" s="188"/>
      <c r="L6" s="188"/>
      <c r="M6" s="188"/>
      <c r="N6" s="188"/>
      <c r="O6" s="189" t="s">
        <v>24</v>
      </c>
      <c r="P6" s="190"/>
      <c r="Q6" s="190"/>
      <c r="R6" s="190"/>
      <c r="S6" s="190"/>
      <c r="T6" s="190"/>
      <c r="U6" s="190"/>
      <c r="V6" s="208"/>
      <c r="W6" s="209">
        <v>1</v>
      </c>
      <c r="X6" s="210"/>
      <c r="Y6" s="234" t="s">
        <v>1197</v>
      </c>
      <c r="Z6" s="235"/>
      <c r="AA6" s="236"/>
      <c r="AB6" s="177" t="s">
        <v>25</v>
      </c>
      <c r="AC6" s="237"/>
    </row>
    <row r="7" ht="50.1" customHeight="1" spans="1:29">
      <c r="A7" s="165"/>
      <c r="B7" s="166"/>
      <c r="C7" s="166"/>
      <c r="D7" s="167"/>
      <c r="E7" s="162">
        <v>2</v>
      </c>
      <c r="F7" s="163" t="s">
        <v>1198</v>
      </c>
      <c r="G7" s="164"/>
      <c r="H7" s="164"/>
      <c r="I7" s="187"/>
      <c r="J7" s="188" t="s">
        <v>1199</v>
      </c>
      <c r="K7" s="188"/>
      <c r="L7" s="188"/>
      <c r="M7" s="188"/>
      <c r="N7" s="188"/>
      <c r="O7" s="189" t="s">
        <v>24</v>
      </c>
      <c r="P7" s="190"/>
      <c r="Q7" s="190"/>
      <c r="R7" s="190"/>
      <c r="S7" s="190"/>
      <c r="T7" s="190"/>
      <c r="U7" s="190"/>
      <c r="V7" s="208"/>
      <c r="W7" s="209">
        <v>1</v>
      </c>
      <c r="X7" s="210"/>
      <c r="Y7" s="234" t="s">
        <v>1197</v>
      </c>
      <c r="Z7" s="235"/>
      <c r="AA7" s="236"/>
      <c r="AB7" s="177" t="s">
        <v>25</v>
      </c>
      <c r="AC7" s="237"/>
    </row>
    <row r="8" ht="50.1" customHeight="1" spans="1:29">
      <c r="A8" s="165"/>
      <c r="B8" s="166"/>
      <c r="C8" s="166"/>
      <c r="D8" s="167"/>
      <c r="E8" s="162">
        <v>3</v>
      </c>
      <c r="F8" s="163" t="s">
        <v>1200</v>
      </c>
      <c r="G8" s="164"/>
      <c r="H8" s="164"/>
      <c r="I8" s="187"/>
      <c r="J8" s="191" t="s">
        <v>1201</v>
      </c>
      <c r="K8" s="188"/>
      <c r="L8" s="188"/>
      <c r="M8" s="188"/>
      <c r="N8" s="188"/>
      <c r="O8" s="189" t="s">
        <v>24</v>
      </c>
      <c r="P8" s="190"/>
      <c r="Q8" s="190"/>
      <c r="R8" s="190"/>
      <c r="S8" s="190"/>
      <c r="T8" s="190"/>
      <c r="U8" s="190"/>
      <c r="V8" s="208"/>
      <c r="W8" s="209">
        <v>1</v>
      </c>
      <c r="X8" s="210"/>
      <c r="Y8" s="234" t="s">
        <v>1197</v>
      </c>
      <c r="Z8" s="235"/>
      <c r="AA8" s="236"/>
      <c r="AB8" s="177" t="s">
        <v>25</v>
      </c>
      <c r="AC8" s="237"/>
    </row>
    <row r="9" ht="50.1" customHeight="1" spans="1:29">
      <c r="A9" s="165"/>
      <c r="B9" s="166"/>
      <c r="C9" s="166"/>
      <c r="D9" s="167"/>
      <c r="E9" s="162">
        <v>4</v>
      </c>
      <c r="F9" s="163" t="s">
        <v>1202</v>
      </c>
      <c r="G9" s="164"/>
      <c r="H9" s="164"/>
      <c r="I9" s="187"/>
      <c r="J9" s="188" t="s">
        <v>1196</v>
      </c>
      <c r="K9" s="188"/>
      <c r="L9" s="188"/>
      <c r="M9" s="188"/>
      <c r="N9" s="188"/>
      <c r="O9" s="189" t="s">
        <v>24</v>
      </c>
      <c r="P9" s="190"/>
      <c r="Q9" s="190"/>
      <c r="R9" s="190"/>
      <c r="S9" s="190"/>
      <c r="T9" s="190"/>
      <c r="U9" s="190"/>
      <c r="V9" s="208"/>
      <c r="W9" s="209">
        <v>1</v>
      </c>
      <c r="X9" s="210"/>
      <c r="Y9" s="234" t="s">
        <v>1197</v>
      </c>
      <c r="Z9" s="235"/>
      <c r="AA9" s="236"/>
      <c r="AB9" s="177" t="s">
        <v>25</v>
      </c>
      <c r="AC9" s="237"/>
    </row>
    <row r="10" ht="50.1" customHeight="1" spans="1:29">
      <c r="A10" s="165"/>
      <c r="B10" s="166"/>
      <c r="C10" s="166"/>
      <c r="D10" s="167"/>
      <c r="E10" s="162">
        <v>5</v>
      </c>
      <c r="F10" s="163" t="s">
        <v>1203</v>
      </c>
      <c r="G10" s="164"/>
      <c r="H10" s="164"/>
      <c r="I10" s="187"/>
      <c r="J10" s="191" t="s">
        <v>1204</v>
      </c>
      <c r="K10" s="188"/>
      <c r="L10" s="188"/>
      <c r="M10" s="188"/>
      <c r="N10" s="188"/>
      <c r="O10" s="189" t="s">
        <v>24</v>
      </c>
      <c r="P10" s="190"/>
      <c r="Q10" s="190"/>
      <c r="R10" s="190"/>
      <c r="S10" s="190"/>
      <c r="T10" s="190"/>
      <c r="U10" s="190"/>
      <c r="V10" s="208"/>
      <c r="W10" s="209">
        <v>1</v>
      </c>
      <c r="X10" s="210"/>
      <c r="Y10" s="234" t="s">
        <v>1197</v>
      </c>
      <c r="Z10" s="235"/>
      <c r="AA10" s="236"/>
      <c r="AB10" s="177" t="s">
        <v>25</v>
      </c>
      <c r="AC10" s="237"/>
    </row>
    <row r="11" ht="50.1" customHeight="1" spans="1:29">
      <c r="A11" s="165"/>
      <c r="B11" s="166"/>
      <c r="C11" s="166"/>
      <c r="D11" s="167"/>
      <c r="E11" s="162">
        <v>6</v>
      </c>
      <c r="F11" s="163" t="s">
        <v>1205</v>
      </c>
      <c r="G11" s="164"/>
      <c r="H11" s="164"/>
      <c r="I11" s="187"/>
      <c r="J11" s="191" t="s">
        <v>1196</v>
      </c>
      <c r="K11" s="188"/>
      <c r="L11" s="188"/>
      <c r="M11" s="188"/>
      <c r="N11" s="188"/>
      <c r="O11" s="189" t="s">
        <v>24</v>
      </c>
      <c r="P11" s="190"/>
      <c r="Q11" s="190"/>
      <c r="R11" s="190"/>
      <c r="S11" s="190"/>
      <c r="T11" s="190"/>
      <c r="U11" s="190"/>
      <c r="V11" s="208"/>
      <c r="W11" s="209">
        <v>1</v>
      </c>
      <c r="X11" s="210"/>
      <c r="Y11" s="234" t="s">
        <v>55</v>
      </c>
      <c r="Z11" s="235"/>
      <c r="AA11" s="236"/>
      <c r="AB11" s="177" t="s">
        <v>25</v>
      </c>
      <c r="AC11" s="237"/>
    </row>
    <row r="12" ht="50.1" customHeight="1" spans="1:29">
      <c r="A12" s="165"/>
      <c r="B12" s="166"/>
      <c r="C12" s="166"/>
      <c r="D12" s="167"/>
      <c r="E12" s="162">
        <v>7</v>
      </c>
      <c r="F12" s="163" t="s">
        <v>1206</v>
      </c>
      <c r="G12" s="164"/>
      <c r="H12" s="164"/>
      <c r="I12" s="187"/>
      <c r="J12" s="188" t="s">
        <v>1204</v>
      </c>
      <c r="K12" s="188"/>
      <c r="L12" s="188"/>
      <c r="M12" s="188"/>
      <c r="N12" s="188"/>
      <c r="O12" s="189" t="s">
        <v>24</v>
      </c>
      <c r="P12" s="190"/>
      <c r="Q12" s="190"/>
      <c r="R12" s="190"/>
      <c r="S12" s="190"/>
      <c r="T12" s="190"/>
      <c r="U12" s="190"/>
      <c r="V12" s="208"/>
      <c r="W12" s="209">
        <v>1</v>
      </c>
      <c r="X12" s="210"/>
      <c r="Y12" s="234" t="s">
        <v>55</v>
      </c>
      <c r="Z12" s="235"/>
      <c r="AA12" s="236"/>
      <c r="AB12" s="177" t="s">
        <v>25</v>
      </c>
      <c r="AC12" s="237"/>
    </row>
    <row r="13" ht="50.1" customHeight="1" spans="1:29">
      <c r="A13" s="165"/>
      <c r="B13" s="166"/>
      <c r="C13" s="166"/>
      <c r="D13" s="167"/>
      <c r="E13" s="162">
        <v>8</v>
      </c>
      <c r="F13" s="168" t="s">
        <v>1207</v>
      </c>
      <c r="G13" s="169"/>
      <c r="H13" s="169"/>
      <c r="I13" s="192"/>
      <c r="J13" s="193" t="s">
        <v>1196</v>
      </c>
      <c r="K13" s="193"/>
      <c r="L13" s="193"/>
      <c r="M13" s="193"/>
      <c r="N13" s="193"/>
      <c r="O13" s="194" t="s">
        <v>24</v>
      </c>
      <c r="P13" s="195"/>
      <c r="Q13" s="195"/>
      <c r="R13" s="195"/>
      <c r="S13" s="195"/>
      <c r="T13" s="195"/>
      <c r="U13" s="195"/>
      <c r="V13" s="211"/>
      <c r="W13" s="212">
        <v>1</v>
      </c>
      <c r="X13" s="213"/>
      <c r="Y13" s="238" t="s">
        <v>1197</v>
      </c>
      <c r="Z13" s="239"/>
      <c r="AA13" s="240"/>
      <c r="AB13" s="177" t="s">
        <v>25</v>
      </c>
      <c r="AC13" s="237"/>
    </row>
    <row r="14" ht="29.25" customHeight="1" spans="1:29">
      <c r="A14" s="170" t="s">
        <v>62</v>
      </c>
      <c r="B14" s="171"/>
      <c r="C14" s="171"/>
      <c r="D14" s="172"/>
      <c r="E14" s="173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241"/>
    </row>
    <row r="15" ht="33.75" customHeight="1" spans="1:29">
      <c r="A15" s="174" t="s">
        <v>63</v>
      </c>
      <c r="B15" s="175" t="s">
        <v>64</v>
      </c>
      <c r="C15" s="175"/>
      <c r="D15" s="175" t="s">
        <v>65</v>
      </c>
      <c r="E15" s="176" t="s">
        <v>66</v>
      </c>
      <c r="F15" s="176"/>
      <c r="G15" s="176" t="s">
        <v>67</v>
      </c>
      <c r="H15" s="176" t="s">
        <v>68</v>
      </c>
      <c r="I15" s="176"/>
      <c r="J15" s="176"/>
      <c r="K15" s="176"/>
      <c r="L15" s="176" t="s">
        <v>69</v>
      </c>
      <c r="M15" s="176" t="s">
        <v>70</v>
      </c>
      <c r="N15" s="176"/>
      <c r="O15" s="176"/>
      <c r="P15" s="176" t="s">
        <v>63</v>
      </c>
      <c r="Q15" s="176" t="s">
        <v>71</v>
      </c>
      <c r="R15" s="176"/>
      <c r="S15" s="176" t="s">
        <v>65</v>
      </c>
      <c r="T15" s="176" t="s">
        <v>66</v>
      </c>
      <c r="U15" s="176"/>
      <c r="V15" s="176" t="s">
        <v>67</v>
      </c>
      <c r="W15" s="176" t="s">
        <v>68</v>
      </c>
      <c r="X15" s="176"/>
      <c r="Y15" s="176"/>
      <c r="Z15" s="176" t="s">
        <v>69</v>
      </c>
      <c r="AA15" s="176"/>
      <c r="AB15" s="242" t="s">
        <v>70</v>
      </c>
      <c r="AC15" s="243"/>
    </row>
    <row r="16" ht="25.5" customHeight="1" spans="1:30">
      <c r="A16" s="177">
        <v>1</v>
      </c>
      <c r="B16" s="177" t="s">
        <v>80</v>
      </c>
      <c r="C16" s="177"/>
      <c r="D16" s="177" t="s">
        <v>73</v>
      </c>
      <c r="E16" s="177"/>
      <c r="F16" s="177"/>
      <c r="G16" s="178"/>
      <c r="H16" s="177" t="s">
        <v>74</v>
      </c>
      <c r="I16" s="177"/>
      <c r="J16" s="177"/>
      <c r="K16" s="177"/>
      <c r="L16" s="177"/>
      <c r="M16" s="177"/>
      <c r="N16" s="177"/>
      <c r="O16" s="177"/>
      <c r="P16" s="177">
        <v>41</v>
      </c>
      <c r="Q16" s="177"/>
      <c r="R16" s="177"/>
      <c r="S16" s="182"/>
      <c r="T16" s="214"/>
      <c r="U16" s="215"/>
      <c r="V16" s="43"/>
      <c r="W16" s="177"/>
      <c r="X16" s="177"/>
      <c r="Y16" s="177"/>
      <c r="Z16" s="177"/>
      <c r="AA16" s="177"/>
      <c r="AB16" s="177"/>
      <c r="AC16" s="177"/>
      <c r="AD16" s="130"/>
    </row>
    <row r="17" ht="43.5" customHeight="1" spans="1:30">
      <c r="A17" s="177">
        <v>2</v>
      </c>
      <c r="B17" s="177" t="s">
        <v>1208</v>
      </c>
      <c r="C17" s="177"/>
      <c r="D17" s="177" t="s">
        <v>81</v>
      </c>
      <c r="E17" s="177" t="s">
        <v>1209</v>
      </c>
      <c r="F17" s="177"/>
      <c r="G17" s="179" t="s">
        <v>1201</v>
      </c>
      <c r="H17" s="180" t="s">
        <v>1210</v>
      </c>
      <c r="I17" s="177"/>
      <c r="J17" s="177"/>
      <c r="K17" s="177"/>
      <c r="L17" s="177" t="s">
        <v>843</v>
      </c>
      <c r="M17" s="177"/>
      <c r="N17" s="177"/>
      <c r="O17" s="177"/>
      <c r="P17" s="177">
        <v>42</v>
      </c>
      <c r="Q17" s="177"/>
      <c r="R17" s="177"/>
      <c r="S17" s="182"/>
      <c r="T17" s="214"/>
      <c r="U17" s="215"/>
      <c r="V17" s="43"/>
      <c r="W17" s="177"/>
      <c r="X17" s="177"/>
      <c r="Y17" s="177"/>
      <c r="Z17" s="177"/>
      <c r="AA17" s="177"/>
      <c r="AB17" s="177"/>
      <c r="AC17" s="177"/>
      <c r="AD17" s="130"/>
    </row>
    <row r="18" ht="26.1" customHeight="1" spans="1:30">
      <c r="A18" s="177">
        <v>3</v>
      </c>
      <c r="B18" s="177">
        <v>20220407</v>
      </c>
      <c r="C18" s="177"/>
      <c r="D18" s="177" t="s">
        <v>106</v>
      </c>
      <c r="E18" s="177" t="s">
        <v>1211</v>
      </c>
      <c r="F18" s="177"/>
      <c r="G18" s="181" t="s">
        <v>849</v>
      </c>
      <c r="H18" s="177" t="s">
        <v>1212</v>
      </c>
      <c r="I18" s="177"/>
      <c r="J18" s="177"/>
      <c r="K18" s="177"/>
      <c r="L18" s="177" t="s">
        <v>110</v>
      </c>
      <c r="M18" s="177" t="s">
        <v>111</v>
      </c>
      <c r="N18" s="177"/>
      <c r="O18" s="177"/>
      <c r="P18" s="177">
        <v>43</v>
      </c>
      <c r="Q18" s="177"/>
      <c r="R18" s="177"/>
      <c r="S18" s="182"/>
      <c r="T18" s="214"/>
      <c r="U18" s="215"/>
      <c r="V18" s="43"/>
      <c r="W18" s="177"/>
      <c r="X18" s="177"/>
      <c r="Y18" s="177"/>
      <c r="Z18" s="177"/>
      <c r="AA18" s="177"/>
      <c r="AB18" s="177"/>
      <c r="AC18" s="177"/>
      <c r="AD18" s="130"/>
    </row>
    <row r="19" ht="26.1" customHeight="1" spans="1:30">
      <c r="A19" s="177">
        <v>4</v>
      </c>
      <c r="B19" s="177">
        <v>20220407</v>
      </c>
      <c r="C19" s="177"/>
      <c r="D19" s="177" t="s">
        <v>106</v>
      </c>
      <c r="E19" s="177" t="s">
        <v>1213</v>
      </c>
      <c r="F19" s="177"/>
      <c r="G19" s="181" t="s">
        <v>1214</v>
      </c>
      <c r="H19" s="177" t="s">
        <v>1215</v>
      </c>
      <c r="I19" s="177"/>
      <c r="J19" s="177"/>
      <c r="K19" s="177"/>
      <c r="L19" s="177" t="s">
        <v>110</v>
      </c>
      <c r="M19" s="177" t="s">
        <v>111</v>
      </c>
      <c r="N19" s="177"/>
      <c r="O19" s="177"/>
      <c r="P19" s="177">
        <v>44</v>
      </c>
      <c r="Q19" s="177"/>
      <c r="R19" s="177"/>
      <c r="S19" s="182"/>
      <c r="T19" s="214"/>
      <c r="U19" s="215"/>
      <c r="V19" s="43"/>
      <c r="W19" s="177"/>
      <c r="X19" s="177"/>
      <c r="Y19" s="177"/>
      <c r="Z19" s="177"/>
      <c r="AA19" s="177"/>
      <c r="AB19" s="177"/>
      <c r="AC19" s="177"/>
      <c r="AD19" s="130"/>
    </row>
    <row r="20" ht="26.1" customHeight="1" spans="1:30">
      <c r="A20" s="177">
        <v>5</v>
      </c>
      <c r="B20" s="177">
        <v>20220407</v>
      </c>
      <c r="C20" s="177"/>
      <c r="D20" s="177" t="s">
        <v>106</v>
      </c>
      <c r="E20" s="177" t="s">
        <v>1216</v>
      </c>
      <c r="F20" s="177"/>
      <c r="G20" s="181" t="s">
        <v>1217</v>
      </c>
      <c r="H20" s="177" t="s">
        <v>1218</v>
      </c>
      <c r="I20" s="177"/>
      <c r="J20" s="177"/>
      <c r="K20" s="177"/>
      <c r="L20" s="177" t="s">
        <v>110</v>
      </c>
      <c r="M20" s="177" t="s">
        <v>111</v>
      </c>
      <c r="N20" s="177"/>
      <c r="O20" s="177"/>
      <c r="P20" s="177">
        <v>45</v>
      </c>
      <c r="Q20" s="177"/>
      <c r="R20" s="177"/>
      <c r="S20" s="182"/>
      <c r="T20" s="214"/>
      <c r="U20" s="215"/>
      <c r="V20" s="43"/>
      <c r="W20" s="177"/>
      <c r="X20" s="177"/>
      <c r="Y20" s="177"/>
      <c r="Z20" s="177"/>
      <c r="AA20" s="177"/>
      <c r="AB20" s="177"/>
      <c r="AC20" s="177"/>
      <c r="AD20" s="130"/>
    </row>
    <row r="21" ht="26.1" customHeight="1" spans="1:30">
      <c r="A21" s="177">
        <v>6</v>
      </c>
      <c r="B21" s="177">
        <v>20220407</v>
      </c>
      <c r="C21" s="177"/>
      <c r="D21" s="177" t="s">
        <v>106</v>
      </c>
      <c r="E21" s="177" t="s">
        <v>1219</v>
      </c>
      <c r="F21" s="177"/>
      <c r="G21" s="181" t="s">
        <v>1220</v>
      </c>
      <c r="H21" s="177" t="s">
        <v>1218</v>
      </c>
      <c r="I21" s="177"/>
      <c r="J21" s="177"/>
      <c r="K21" s="177"/>
      <c r="L21" s="177" t="s">
        <v>110</v>
      </c>
      <c r="M21" s="177" t="s">
        <v>111</v>
      </c>
      <c r="N21" s="177"/>
      <c r="O21" s="177"/>
      <c r="P21" s="177">
        <v>46</v>
      </c>
      <c r="Q21" s="177"/>
      <c r="R21" s="177"/>
      <c r="S21" s="182"/>
      <c r="T21" s="214"/>
      <c r="U21" s="215"/>
      <c r="V21" s="43"/>
      <c r="W21" s="177"/>
      <c r="X21" s="177"/>
      <c r="Y21" s="177"/>
      <c r="Z21" s="177"/>
      <c r="AA21" s="177"/>
      <c r="AB21" s="177"/>
      <c r="AC21" s="177"/>
      <c r="AD21" s="130"/>
    </row>
    <row r="22" ht="26.1" customHeight="1" spans="1:30">
      <c r="A22" s="177">
        <v>7</v>
      </c>
      <c r="B22" s="177">
        <v>20220509</v>
      </c>
      <c r="C22" s="177"/>
      <c r="D22" s="177" t="s">
        <v>133</v>
      </c>
      <c r="E22" s="177" t="s">
        <v>860</v>
      </c>
      <c r="F22" s="177"/>
      <c r="G22" s="181" t="s">
        <v>861</v>
      </c>
      <c r="H22" s="177" t="s">
        <v>101</v>
      </c>
      <c r="I22" s="177"/>
      <c r="J22" s="177"/>
      <c r="K22" s="177"/>
      <c r="L22" s="177" t="s">
        <v>852</v>
      </c>
      <c r="M22" s="196" t="s">
        <v>96</v>
      </c>
      <c r="N22" s="197"/>
      <c r="O22" s="198"/>
      <c r="P22" s="177">
        <v>47</v>
      </c>
      <c r="Q22" s="177"/>
      <c r="R22" s="177"/>
      <c r="S22" s="182"/>
      <c r="T22" s="214"/>
      <c r="U22" s="215"/>
      <c r="V22" s="43"/>
      <c r="W22" s="177"/>
      <c r="X22" s="177"/>
      <c r="Y22" s="177"/>
      <c r="Z22" s="177"/>
      <c r="AA22" s="177"/>
      <c r="AB22" s="177"/>
      <c r="AC22" s="177"/>
      <c r="AD22" s="130"/>
    </row>
    <row r="23" ht="26.1" customHeight="1" spans="1:29">
      <c r="A23" s="177">
        <v>8</v>
      </c>
      <c r="B23" s="177">
        <v>20220509</v>
      </c>
      <c r="C23" s="177"/>
      <c r="D23" s="177" t="s">
        <v>133</v>
      </c>
      <c r="E23" s="177" t="s">
        <v>864</v>
      </c>
      <c r="F23" s="177"/>
      <c r="G23" s="181" t="s">
        <v>865</v>
      </c>
      <c r="H23" s="177" t="s">
        <v>101</v>
      </c>
      <c r="I23" s="177"/>
      <c r="J23" s="177"/>
      <c r="K23" s="177"/>
      <c r="L23" s="177" t="s">
        <v>852</v>
      </c>
      <c r="M23" s="196" t="s">
        <v>96</v>
      </c>
      <c r="N23" s="197"/>
      <c r="O23" s="198"/>
      <c r="P23" s="177">
        <v>48</v>
      </c>
      <c r="Q23" s="177"/>
      <c r="R23" s="177"/>
      <c r="S23" s="182"/>
      <c r="T23" s="177"/>
      <c r="U23" s="177"/>
      <c r="V23" s="216"/>
      <c r="W23" s="177"/>
      <c r="X23" s="177"/>
      <c r="Y23" s="177"/>
      <c r="Z23" s="177"/>
      <c r="AA23" s="177"/>
      <c r="AB23" s="177"/>
      <c r="AC23" s="177"/>
    </row>
    <row r="24" ht="26.1" customHeight="1" spans="1:29">
      <c r="A24" s="177">
        <v>9</v>
      </c>
      <c r="B24" s="177">
        <v>20240118</v>
      </c>
      <c r="C24" s="177"/>
      <c r="D24" s="177" t="s">
        <v>162</v>
      </c>
      <c r="E24" s="180" t="s">
        <v>1202</v>
      </c>
      <c r="F24" s="180"/>
      <c r="G24" s="181" t="s">
        <v>1221</v>
      </c>
      <c r="H24" s="177" t="s">
        <v>78</v>
      </c>
      <c r="I24" s="177"/>
      <c r="J24" s="177"/>
      <c r="K24" s="177"/>
      <c r="L24" s="177" t="s">
        <v>79</v>
      </c>
      <c r="M24" s="177"/>
      <c r="N24" s="177"/>
      <c r="O24" s="177"/>
      <c r="P24" s="177">
        <v>49</v>
      </c>
      <c r="Q24" s="177"/>
      <c r="R24" s="177"/>
      <c r="S24" s="182"/>
      <c r="T24" s="177"/>
      <c r="U24" s="177"/>
      <c r="V24" s="179"/>
      <c r="W24" s="177"/>
      <c r="X24" s="177"/>
      <c r="Y24" s="177"/>
      <c r="Z24" s="177"/>
      <c r="AA24" s="177"/>
      <c r="AB24" s="177"/>
      <c r="AC24" s="177"/>
    </row>
    <row r="25" ht="26.1" customHeight="1" spans="1:29">
      <c r="A25" s="177">
        <v>10</v>
      </c>
      <c r="B25" s="177">
        <v>20240118</v>
      </c>
      <c r="C25" s="177"/>
      <c r="D25" s="177" t="s">
        <v>162</v>
      </c>
      <c r="E25" s="180" t="s">
        <v>1203</v>
      </c>
      <c r="F25" s="180"/>
      <c r="G25" s="181" t="s">
        <v>1221</v>
      </c>
      <c r="H25" s="177" t="s">
        <v>78</v>
      </c>
      <c r="I25" s="177"/>
      <c r="J25" s="177"/>
      <c r="K25" s="177"/>
      <c r="L25" s="177" t="s">
        <v>79</v>
      </c>
      <c r="M25" s="177"/>
      <c r="N25" s="177"/>
      <c r="O25" s="177"/>
      <c r="P25" s="177">
        <v>50</v>
      </c>
      <c r="Q25" s="177"/>
      <c r="R25" s="177"/>
      <c r="S25" s="182"/>
      <c r="T25" s="177"/>
      <c r="U25" s="177"/>
      <c r="V25" s="217"/>
      <c r="W25" s="177"/>
      <c r="X25" s="177"/>
      <c r="Y25" s="177"/>
      <c r="Z25" s="177"/>
      <c r="AA25" s="177"/>
      <c r="AB25" s="177"/>
      <c r="AC25" s="177"/>
    </row>
    <row r="26" ht="26.1" customHeight="1" spans="1:29">
      <c r="A26" s="177">
        <v>11</v>
      </c>
      <c r="B26" s="177">
        <v>20240118</v>
      </c>
      <c r="C26" s="177"/>
      <c r="D26" s="177" t="s">
        <v>162</v>
      </c>
      <c r="E26" s="180" t="s">
        <v>1205</v>
      </c>
      <c r="F26" s="180"/>
      <c r="G26" s="179" t="s">
        <v>1222</v>
      </c>
      <c r="H26" s="177" t="s">
        <v>84</v>
      </c>
      <c r="I26" s="177"/>
      <c r="J26" s="177"/>
      <c r="K26" s="177"/>
      <c r="L26" s="177" t="s">
        <v>79</v>
      </c>
      <c r="M26" s="177"/>
      <c r="N26" s="177"/>
      <c r="O26" s="177"/>
      <c r="P26" s="177">
        <v>51</v>
      </c>
      <c r="Q26" s="177"/>
      <c r="R26" s="177"/>
      <c r="S26" s="182"/>
      <c r="T26" s="177"/>
      <c r="U26" s="177"/>
      <c r="V26" s="217"/>
      <c r="W26" s="177"/>
      <c r="X26" s="177"/>
      <c r="Y26" s="177"/>
      <c r="Z26" s="177"/>
      <c r="AA26" s="177"/>
      <c r="AB26" s="177"/>
      <c r="AC26" s="177"/>
    </row>
    <row r="27" ht="26.1" customHeight="1" spans="1:29">
      <c r="A27" s="177">
        <v>12</v>
      </c>
      <c r="B27" s="177">
        <v>20240118</v>
      </c>
      <c r="C27" s="177"/>
      <c r="D27" s="177" t="s">
        <v>162</v>
      </c>
      <c r="E27" s="180" t="s">
        <v>1206</v>
      </c>
      <c r="F27" s="180"/>
      <c r="G27" s="179" t="s">
        <v>1222</v>
      </c>
      <c r="H27" s="177" t="s">
        <v>84</v>
      </c>
      <c r="I27" s="177"/>
      <c r="J27" s="177"/>
      <c r="K27" s="177"/>
      <c r="L27" s="177" t="s">
        <v>79</v>
      </c>
      <c r="M27" s="177"/>
      <c r="N27" s="177"/>
      <c r="O27" s="177"/>
      <c r="P27" s="177">
        <v>52</v>
      </c>
      <c r="Q27" s="177"/>
      <c r="R27" s="177"/>
      <c r="S27" s="182"/>
      <c r="T27" s="177"/>
      <c r="U27" s="177"/>
      <c r="V27" s="181"/>
      <c r="W27" s="177"/>
      <c r="X27" s="177"/>
      <c r="Y27" s="177"/>
      <c r="Z27" s="177"/>
      <c r="AA27" s="177"/>
      <c r="AB27" s="177"/>
      <c r="AC27" s="177"/>
    </row>
    <row r="28" ht="26.1" customHeight="1" spans="1:29">
      <c r="A28" s="177">
        <v>13</v>
      </c>
      <c r="B28" s="177">
        <v>20240118</v>
      </c>
      <c r="C28" s="177"/>
      <c r="D28" s="177" t="s">
        <v>162</v>
      </c>
      <c r="E28" s="177" t="s">
        <v>1223</v>
      </c>
      <c r="F28" s="177"/>
      <c r="G28" s="179" t="s">
        <v>878</v>
      </c>
      <c r="H28" s="177" t="s">
        <v>78</v>
      </c>
      <c r="I28" s="177"/>
      <c r="J28" s="177"/>
      <c r="K28" s="177"/>
      <c r="L28" s="177" t="s">
        <v>79</v>
      </c>
      <c r="M28" s="177"/>
      <c r="N28" s="177"/>
      <c r="O28" s="177"/>
      <c r="P28" s="177">
        <v>53</v>
      </c>
      <c r="Q28" s="177"/>
      <c r="R28" s="177"/>
      <c r="S28" s="182"/>
      <c r="T28" s="177"/>
      <c r="U28" s="177"/>
      <c r="V28" s="181"/>
      <c r="W28" s="177"/>
      <c r="X28" s="177"/>
      <c r="Y28" s="177"/>
      <c r="Z28" s="177"/>
      <c r="AA28" s="177"/>
      <c r="AB28" s="177"/>
      <c r="AC28" s="177"/>
    </row>
    <row r="29" ht="26.1" customHeight="1" spans="1:29">
      <c r="A29" s="177">
        <v>14</v>
      </c>
      <c r="B29" s="177">
        <v>20240118</v>
      </c>
      <c r="C29" s="177"/>
      <c r="D29" s="177" t="s">
        <v>162</v>
      </c>
      <c r="E29" s="177" t="s">
        <v>1224</v>
      </c>
      <c r="F29" s="177"/>
      <c r="G29" s="179" t="s">
        <v>878</v>
      </c>
      <c r="H29" s="177" t="s">
        <v>78</v>
      </c>
      <c r="I29" s="177"/>
      <c r="J29" s="177"/>
      <c r="K29" s="177"/>
      <c r="L29" s="177" t="s">
        <v>79</v>
      </c>
      <c r="M29" s="177"/>
      <c r="N29" s="177"/>
      <c r="O29" s="177"/>
      <c r="P29" s="177">
        <v>54</v>
      </c>
      <c r="Q29" s="177"/>
      <c r="R29" s="177"/>
      <c r="S29" s="182"/>
      <c r="T29" s="177"/>
      <c r="U29" s="177"/>
      <c r="V29" s="181"/>
      <c r="W29" s="177"/>
      <c r="X29" s="177"/>
      <c r="Y29" s="177"/>
      <c r="Z29" s="177"/>
      <c r="AA29" s="177"/>
      <c r="AB29" s="177"/>
      <c r="AC29" s="177"/>
    </row>
    <row r="30" ht="26.1" customHeight="1" spans="1:29">
      <c r="A30" s="177">
        <v>15</v>
      </c>
      <c r="B30" s="177">
        <v>20240118</v>
      </c>
      <c r="C30" s="177"/>
      <c r="D30" s="177" t="s">
        <v>162</v>
      </c>
      <c r="E30" s="177" t="s">
        <v>1225</v>
      </c>
      <c r="F30" s="177"/>
      <c r="G30" s="179" t="s">
        <v>878</v>
      </c>
      <c r="H30" s="177" t="s">
        <v>84</v>
      </c>
      <c r="I30" s="177"/>
      <c r="J30" s="177"/>
      <c r="K30" s="177"/>
      <c r="L30" s="177" t="s">
        <v>79</v>
      </c>
      <c r="M30" s="177"/>
      <c r="N30" s="177"/>
      <c r="O30" s="177"/>
      <c r="P30" s="177">
        <v>55</v>
      </c>
      <c r="Q30" s="177"/>
      <c r="R30" s="177"/>
      <c r="S30" s="182"/>
      <c r="T30" s="177"/>
      <c r="U30" s="177"/>
      <c r="V30" s="178"/>
      <c r="W30" s="177"/>
      <c r="X30" s="177"/>
      <c r="Y30" s="177"/>
      <c r="Z30" s="177"/>
      <c r="AA30" s="177"/>
      <c r="AB30" s="177"/>
      <c r="AC30" s="177"/>
    </row>
    <row r="31" ht="26.1" customHeight="1" spans="1:29">
      <c r="A31" s="177">
        <v>16</v>
      </c>
      <c r="B31" s="177">
        <v>20240118</v>
      </c>
      <c r="C31" s="177"/>
      <c r="D31" s="177" t="s">
        <v>162</v>
      </c>
      <c r="E31" s="177" t="s">
        <v>1226</v>
      </c>
      <c r="F31" s="177"/>
      <c r="G31" s="179" t="s">
        <v>878</v>
      </c>
      <c r="H31" s="177" t="s">
        <v>84</v>
      </c>
      <c r="I31" s="177"/>
      <c r="J31" s="177"/>
      <c r="K31" s="177"/>
      <c r="L31" s="177" t="s">
        <v>79</v>
      </c>
      <c r="M31" s="177"/>
      <c r="N31" s="177"/>
      <c r="O31" s="177"/>
      <c r="P31" s="177">
        <v>56</v>
      </c>
      <c r="Q31" s="177"/>
      <c r="R31" s="177"/>
      <c r="S31" s="182"/>
      <c r="T31" s="102"/>
      <c r="U31" s="102"/>
      <c r="V31" s="43"/>
      <c r="W31" s="177"/>
      <c r="X31" s="177"/>
      <c r="Y31" s="177"/>
      <c r="Z31" s="177"/>
      <c r="AA31" s="177"/>
      <c r="AB31" s="177"/>
      <c r="AC31" s="177"/>
    </row>
    <row r="32" ht="26.1" customHeight="1" spans="1:29">
      <c r="A32" s="177">
        <v>17</v>
      </c>
      <c r="B32" s="177">
        <v>20240118</v>
      </c>
      <c r="C32" s="177"/>
      <c r="D32" s="177" t="s">
        <v>162</v>
      </c>
      <c r="E32" s="177" t="s">
        <v>1227</v>
      </c>
      <c r="F32" s="177"/>
      <c r="G32" s="179" t="s">
        <v>884</v>
      </c>
      <c r="H32" s="177" t="s">
        <v>78</v>
      </c>
      <c r="I32" s="177"/>
      <c r="J32" s="177"/>
      <c r="K32" s="177"/>
      <c r="L32" s="177" t="s">
        <v>79</v>
      </c>
      <c r="M32" s="177"/>
      <c r="N32" s="177"/>
      <c r="O32" s="177"/>
      <c r="P32" s="177">
        <v>57</v>
      </c>
      <c r="Q32" s="177"/>
      <c r="R32" s="177"/>
      <c r="S32" s="182"/>
      <c r="T32" s="102"/>
      <c r="U32" s="102"/>
      <c r="V32" s="43"/>
      <c r="W32" s="177"/>
      <c r="X32" s="177"/>
      <c r="Y32" s="177"/>
      <c r="Z32" s="177"/>
      <c r="AA32" s="177"/>
      <c r="AB32" s="177"/>
      <c r="AC32" s="177"/>
    </row>
    <row r="33" ht="26.1" customHeight="1" spans="1:29">
      <c r="A33" s="177">
        <v>18</v>
      </c>
      <c r="B33" s="177">
        <v>20240118</v>
      </c>
      <c r="C33" s="177"/>
      <c r="D33" s="177" t="s">
        <v>162</v>
      </c>
      <c r="E33" s="177" t="s">
        <v>1228</v>
      </c>
      <c r="F33" s="177"/>
      <c r="G33" s="179" t="s">
        <v>884</v>
      </c>
      <c r="H33" s="177" t="s">
        <v>78</v>
      </c>
      <c r="I33" s="177"/>
      <c r="J33" s="177"/>
      <c r="K33" s="177"/>
      <c r="L33" s="177" t="s">
        <v>79</v>
      </c>
      <c r="M33" s="177"/>
      <c r="N33" s="177"/>
      <c r="O33" s="177"/>
      <c r="P33" s="177">
        <v>58</v>
      </c>
      <c r="Q33" s="177"/>
      <c r="R33" s="177"/>
      <c r="S33" s="182"/>
      <c r="T33" s="102"/>
      <c r="U33" s="102"/>
      <c r="V33" s="43"/>
      <c r="W33" s="177"/>
      <c r="X33" s="177"/>
      <c r="Y33" s="177"/>
      <c r="Z33" s="177"/>
      <c r="AA33" s="177"/>
      <c r="AB33" s="177"/>
      <c r="AC33" s="177"/>
    </row>
    <row r="34" ht="26.1" customHeight="1" spans="1:29">
      <c r="A34" s="177">
        <v>19</v>
      </c>
      <c r="B34" s="177">
        <v>20240118</v>
      </c>
      <c r="C34" s="177"/>
      <c r="D34" s="177" t="s">
        <v>162</v>
      </c>
      <c r="E34" s="177" t="s">
        <v>1229</v>
      </c>
      <c r="F34" s="177"/>
      <c r="G34" s="179" t="s">
        <v>884</v>
      </c>
      <c r="H34" s="177" t="s">
        <v>84</v>
      </c>
      <c r="I34" s="177"/>
      <c r="J34" s="177"/>
      <c r="K34" s="177"/>
      <c r="L34" s="177" t="s">
        <v>79</v>
      </c>
      <c r="M34" s="177"/>
      <c r="N34" s="177"/>
      <c r="O34" s="177"/>
      <c r="P34" s="177">
        <v>59</v>
      </c>
      <c r="Q34" s="177"/>
      <c r="R34" s="177"/>
      <c r="S34" s="182"/>
      <c r="T34" s="102"/>
      <c r="U34" s="102"/>
      <c r="V34" s="43"/>
      <c r="W34" s="177"/>
      <c r="X34" s="177"/>
      <c r="Y34" s="177"/>
      <c r="Z34" s="177"/>
      <c r="AA34" s="177"/>
      <c r="AB34" s="177"/>
      <c r="AC34" s="177"/>
    </row>
    <row r="35" ht="26.1" customHeight="1" spans="1:29">
      <c r="A35" s="177">
        <v>20</v>
      </c>
      <c r="B35" s="177">
        <v>20240118</v>
      </c>
      <c r="C35" s="177"/>
      <c r="D35" s="177" t="s">
        <v>162</v>
      </c>
      <c r="E35" s="177" t="s">
        <v>1230</v>
      </c>
      <c r="F35" s="177"/>
      <c r="G35" s="179" t="s">
        <v>884</v>
      </c>
      <c r="H35" s="177" t="s">
        <v>84</v>
      </c>
      <c r="I35" s="177"/>
      <c r="J35" s="177"/>
      <c r="K35" s="177"/>
      <c r="L35" s="177" t="s">
        <v>79</v>
      </c>
      <c r="M35" s="177"/>
      <c r="N35" s="177"/>
      <c r="O35" s="177"/>
      <c r="P35" s="177">
        <v>60</v>
      </c>
      <c r="Q35" s="177"/>
      <c r="R35" s="177"/>
      <c r="S35" s="182"/>
      <c r="T35" s="102"/>
      <c r="U35" s="102"/>
      <c r="V35" s="43"/>
      <c r="W35" s="177"/>
      <c r="X35" s="177"/>
      <c r="Y35" s="177"/>
      <c r="Z35" s="177"/>
      <c r="AA35" s="177"/>
      <c r="AB35" s="177"/>
      <c r="AC35" s="177"/>
    </row>
    <row r="36" ht="26.1" customHeight="1" spans="1:29">
      <c r="A36" s="177">
        <v>21</v>
      </c>
      <c r="B36" s="177">
        <v>20240118</v>
      </c>
      <c r="C36" s="177"/>
      <c r="D36" s="177" t="s">
        <v>162</v>
      </c>
      <c r="E36" s="177" t="s">
        <v>1231</v>
      </c>
      <c r="F36" s="177"/>
      <c r="G36" s="179" t="s">
        <v>890</v>
      </c>
      <c r="H36" s="177" t="s">
        <v>78</v>
      </c>
      <c r="I36" s="177"/>
      <c r="J36" s="177"/>
      <c r="K36" s="177"/>
      <c r="L36" s="177" t="s">
        <v>79</v>
      </c>
      <c r="M36" s="177"/>
      <c r="N36" s="177"/>
      <c r="O36" s="177"/>
      <c r="P36" s="177">
        <v>61</v>
      </c>
      <c r="Q36" s="177"/>
      <c r="R36" s="177"/>
      <c r="S36" s="182"/>
      <c r="T36" s="102"/>
      <c r="U36" s="102"/>
      <c r="V36" s="43"/>
      <c r="W36" s="177"/>
      <c r="X36" s="177"/>
      <c r="Y36" s="177"/>
      <c r="Z36" s="177"/>
      <c r="AA36" s="177"/>
      <c r="AB36" s="177"/>
      <c r="AC36" s="177"/>
    </row>
    <row r="37" s="130" customFormat="1" ht="26.1" customHeight="1" spans="1:29">
      <c r="A37" s="177">
        <v>22</v>
      </c>
      <c r="B37" s="177">
        <v>20240118</v>
      </c>
      <c r="C37" s="177"/>
      <c r="D37" s="177" t="s">
        <v>162</v>
      </c>
      <c r="E37" s="177" t="s">
        <v>1232</v>
      </c>
      <c r="F37" s="177"/>
      <c r="G37" s="178" t="s">
        <v>890</v>
      </c>
      <c r="H37" s="177" t="s">
        <v>78</v>
      </c>
      <c r="I37" s="177"/>
      <c r="J37" s="177"/>
      <c r="K37" s="177"/>
      <c r="L37" s="177" t="s">
        <v>79</v>
      </c>
      <c r="M37" s="177"/>
      <c r="N37" s="177"/>
      <c r="O37" s="177"/>
      <c r="P37" s="177">
        <v>62</v>
      </c>
      <c r="Q37" s="177"/>
      <c r="R37" s="177"/>
      <c r="S37" s="182"/>
      <c r="T37" s="177"/>
      <c r="U37" s="177"/>
      <c r="V37" s="218"/>
      <c r="W37" s="177"/>
      <c r="X37" s="177"/>
      <c r="Y37" s="177"/>
      <c r="Z37" s="177"/>
      <c r="AA37" s="177"/>
      <c r="AB37" s="177"/>
      <c r="AC37" s="177"/>
    </row>
    <row r="38" s="130" customFormat="1" ht="26.1" customHeight="1" spans="1:29">
      <c r="A38" s="177">
        <v>23</v>
      </c>
      <c r="B38" s="177">
        <v>20240118</v>
      </c>
      <c r="C38" s="177"/>
      <c r="D38" s="177" t="s">
        <v>162</v>
      </c>
      <c r="E38" s="177" t="s">
        <v>1233</v>
      </c>
      <c r="F38" s="177"/>
      <c r="G38" s="181" t="s">
        <v>890</v>
      </c>
      <c r="H38" s="177" t="s">
        <v>84</v>
      </c>
      <c r="I38" s="177"/>
      <c r="J38" s="177"/>
      <c r="K38" s="177"/>
      <c r="L38" s="177" t="s">
        <v>79</v>
      </c>
      <c r="M38" s="177"/>
      <c r="N38" s="177"/>
      <c r="O38" s="177"/>
      <c r="P38" s="177">
        <v>63</v>
      </c>
      <c r="Q38" s="177"/>
      <c r="R38" s="177"/>
      <c r="S38" s="182"/>
      <c r="T38" s="177"/>
      <c r="U38" s="177"/>
      <c r="V38" s="218"/>
      <c r="W38" s="177"/>
      <c r="X38" s="177"/>
      <c r="Y38" s="177"/>
      <c r="Z38" s="177"/>
      <c r="AA38" s="177"/>
      <c r="AB38" s="177"/>
      <c r="AC38" s="177"/>
    </row>
    <row r="39" ht="26.1" customHeight="1" spans="1:31">
      <c r="A39" s="177">
        <v>24</v>
      </c>
      <c r="B39" s="177">
        <v>20240118</v>
      </c>
      <c r="C39" s="177"/>
      <c r="D39" s="177" t="s">
        <v>162</v>
      </c>
      <c r="E39" s="177" t="s">
        <v>1234</v>
      </c>
      <c r="F39" s="177"/>
      <c r="G39" s="181" t="s">
        <v>890</v>
      </c>
      <c r="H39" s="177" t="s">
        <v>84</v>
      </c>
      <c r="I39" s="177"/>
      <c r="J39" s="177"/>
      <c r="K39" s="177"/>
      <c r="L39" s="177" t="s">
        <v>79</v>
      </c>
      <c r="M39" s="177"/>
      <c r="N39" s="177"/>
      <c r="O39" s="177"/>
      <c r="P39" s="177">
        <v>64</v>
      </c>
      <c r="Q39" s="177"/>
      <c r="R39" s="177"/>
      <c r="S39" s="182"/>
      <c r="T39" s="177"/>
      <c r="U39" s="177"/>
      <c r="V39" s="178"/>
      <c r="W39" s="177"/>
      <c r="X39" s="177"/>
      <c r="Y39" s="177"/>
      <c r="Z39" s="177"/>
      <c r="AA39" s="177"/>
      <c r="AB39" s="177"/>
      <c r="AC39" s="177"/>
      <c r="AD39" s="130"/>
      <c r="AE39" s="130"/>
    </row>
    <row r="40" ht="26.1" customHeight="1" spans="1:31">
      <c r="A40" s="177">
        <v>25</v>
      </c>
      <c r="B40" s="177">
        <v>20240118</v>
      </c>
      <c r="C40" s="177"/>
      <c r="D40" s="177" t="s">
        <v>162</v>
      </c>
      <c r="E40" s="177" t="s">
        <v>1235</v>
      </c>
      <c r="F40" s="177"/>
      <c r="G40" s="181" t="s">
        <v>859</v>
      </c>
      <c r="H40" s="177" t="s">
        <v>78</v>
      </c>
      <c r="I40" s="177"/>
      <c r="J40" s="177"/>
      <c r="K40" s="177"/>
      <c r="L40" s="177" t="s">
        <v>79</v>
      </c>
      <c r="M40" s="177"/>
      <c r="N40" s="177"/>
      <c r="O40" s="177"/>
      <c r="P40" s="177">
        <v>65</v>
      </c>
      <c r="Q40" s="177"/>
      <c r="R40" s="177"/>
      <c r="S40" s="182"/>
      <c r="T40" s="177"/>
      <c r="U40" s="177"/>
      <c r="V40" s="178"/>
      <c r="W40" s="177"/>
      <c r="X40" s="177"/>
      <c r="Y40" s="177"/>
      <c r="Z40" s="177"/>
      <c r="AA40" s="177"/>
      <c r="AB40" s="177"/>
      <c r="AC40" s="177"/>
      <c r="AD40" s="130"/>
      <c r="AE40" s="130"/>
    </row>
    <row r="41" ht="26.1" customHeight="1" spans="1:29">
      <c r="A41" s="177">
        <v>26</v>
      </c>
      <c r="B41" s="177">
        <v>20240118</v>
      </c>
      <c r="C41" s="177"/>
      <c r="D41" s="177" t="s">
        <v>162</v>
      </c>
      <c r="E41" s="177" t="s">
        <v>1236</v>
      </c>
      <c r="F41" s="177"/>
      <c r="G41" s="181" t="s">
        <v>908</v>
      </c>
      <c r="H41" s="177" t="s">
        <v>78</v>
      </c>
      <c r="I41" s="177"/>
      <c r="J41" s="177"/>
      <c r="K41" s="177"/>
      <c r="L41" s="177" t="s">
        <v>79</v>
      </c>
      <c r="M41" s="177"/>
      <c r="N41" s="177"/>
      <c r="O41" s="177"/>
      <c r="P41" s="177">
        <v>66</v>
      </c>
      <c r="Q41" s="177"/>
      <c r="R41" s="177"/>
      <c r="S41" s="182"/>
      <c r="T41" s="177"/>
      <c r="U41" s="177"/>
      <c r="V41" s="178"/>
      <c r="W41" s="177"/>
      <c r="X41" s="177"/>
      <c r="Y41" s="177"/>
      <c r="Z41" s="177"/>
      <c r="AA41" s="177"/>
      <c r="AB41" s="177"/>
      <c r="AC41" s="177"/>
    </row>
    <row r="42" ht="26.1" customHeight="1" spans="1:29">
      <c r="A42" s="177">
        <v>27</v>
      </c>
      <c r="B42" s="177">
        <v>20240118</v>
      </c>
      <c r="C42" s="177"/>
      <c r="D42" s="177" t="s">
        <v>162</v>
      </c>
      <c r="E42" s="177" t="s">
        <v>1237</v>
      </c>
      <c r="F42" s="177"/>
      <c r="G42" s="181" t="s">
        <v>859</v>
      </c>
      <c r="H42" s="177" t="s">
        <v>84</v>
      </c>
      <c r="I42" s="177"/>
      <c r="J42" s="177"/>
      <c r="K42" s="177"/>
      <c r="L42" s="177" t="s">
        <v>79</v>
      </c>
      <c r="M42" s="177"/>
      <c r="N42" s="177"/>
      <c r="O42" s="177"/>
      <c r="P42" s="177">
        <v>67</v>
      </c>
      <c r="Q42" s="177"/>
      <c r="R42" s="177"/>
      <c r="S42" s="182"/>
      <c r="T42" s="177"/>
      <c r="U42" s="177"/>
      <c r="V42" s="178"/>
      <c r="W42" s="177"/>
      <c r="X42" s="177"/>
      <c r="Y42" s="177"/>
      <c r="Z42" s="177"/>
      <c r="AA42" s="177"/>
      <c r="AB42" s="177"/>
      <c r="AC42" s="177"/>
    </row>
    <row r="43" ht="26.1" customHeight="1" spans="1:29">
      <c r="A43" s="177">
        <v>28</v>
      </c>
      <c r="B43" s="177">
        <v>20240118</v>
      </c>
      <c r="C43" s="177"/>
      <c r="D43" s="177" t="s">
        <v>162</v>
      </c>
      <c r="E43" s="177" t="s">
        <v>1238</v>
      </c>
      <c r="F43" s="177"/>
      <c r="G43" s="181" t="s">
        <v>908</v>
      </c>
      <c r="H43" s="177" t="s">
        <v>84</v>
      </c>
      <c r="I43" s="177"/>
      <c r="J43" s="177"/>
      <c r="K43" s="177"/>
      <c r="L43" s="177" t="s">
        <v>79</v>
      </c>
      <c r="M43" s="177"/>
      <c r="N43" s="177"/>
      <c r="O43" s="177"/>
      <c r="P43" s="177">
        <v>68</v>
      </c>
      <c r="Q43" s="177"/>
      <c r="R43" s="177"/>
      <c r="S43" s="182"/>
      <c r="T43" s="177"/>
      <c r="U43" s="177"/>
      <c r="V43" s="178"/>
      <c r="W43" s="177"/>
      <c r="X43" s="177"/>
      <c r="Y43" s="177"/>
      <c r="Z43" s="177"/>
      <c r="AA43" s="177"/>
      <c r="AB43" s="177"/>
      <c r="AC43" s="177"/>
    </row>
    <row r="44" ht="26.1" customHeight="1" spans="1:29">
      <c r="A44" s="177">
        <v>29</v>
      </c>
      <c r="B44" s="177">
        <v>20240118</v>
      </c>
      <c r="C44" s="177"/>
      <c r="D44" s="177" t="s">
        <v>162</v>
      </c>
      <c r="E44" s="177" t="s">
        <v>1239</v>
      </c>
      <c r="F44" s="177"/>
      <c r="G44" s="181" t="s">
        <v>840</v>
      </c>
      <c r="H44" s="177" t="s">
        <v>78</v>
      </c>
      <c r="I44" s="177"/>
      <c r="J44" s="177"/>
      <c r="K44" s="177"/>
      <c r="L44" s="177" t="s">
        <v>79</v>
      </c>
      <c r="M44" s="177"/>
      <c r="N44" s="177"/>
      <c r="O44" s="177"/>
      <c r="P44" s="177">
        <v>69</v>
      </c>
      <c r="Q44" s="177"/>
      <c r="R44" s="177"/>
      <c r="S44" s="182"/>
      <c r="T44" s="177"/>
      <c r="U44" s="177"/>
      <c r="V44" s="178"/>
      <c r="W44" s="177"/>
      <c r="X44" s="177"/>
      <c r="Y44" s="177"/>
      <c r="Z44" s="177"/>
      <c r="AA44" s="177"/>
      <c r="AB44" s="177"/>
      <c r="AC44" s="177"/>
    </row>
    <row r="45" ht="26.1" customHeight="1" spans="1:29">
      <c r="A45" s="177">
        <v>30</v>
      </c>
      <c r="B45" s="177">
        <v>20240118</v>
      </c>
      <c r="C45" s="177"/>
      <c r="D45" s="177" t="s">
        <v>162</v>
      </c>
      <c r="E45" s="177" t="s">
        <v>1240</v>
      </c>
      <c r="F45" s="177"/>
      <c r="G45" s="181" t="s">
        <v>840</v>
      </c>
      <c r="H45" s="177" t="s">
        <v>78</v>
      </c>
      <c r="I45" s="177"/>
      <c r="J45" s="177"/>
      <c r="K45" s="177"/>
      <c r="L45" s="177" t="s">
        <v>79</v>
      </c>
      <c r="M45" s="177"/>
      <c r="N45" s="177"/>
      <c r="O45" s="177"/>
      <c r="P45" s="177">
        <v>70</v>
      </c>
      <c r="Q45" s="177"/>
      <c r="R45" s="177"/>
      <c r="S45" s="182"/>
      <c r="T45" s="177"/>
      <c r="U45" s="177"/>
      <c r="V45" s="178"/>
      <c r="W45" s="177"/>
      <c r="X45" s="177"/>
      <c r="Y45" s="177"/>
      <c r="Z45" s="177"/>
      <c r="AA45" s="177"/>
      <c r="AB45" s="177"/>
      <c r="AC45" s="177"/>
    </row>
    <row r="46" ht="26.1" customHeight="1" spans="1:29">
      <c r="A46" s="177">
        <v>31</v>
      </c>
      <c r="B46" s="177">
        <v>20240118</v>
      </c>
      <c r="C46" s="177"/>
      <c r="D46" s="177" t="s">
        <v>162</v>
      </c>
      <c r="E46" s="177" t="s">
        <v>1241</v>
      </c>
      <c r="F46" s="177"/>
      <c r="G46" s="181" t="s">
        <v>840</v>
      </c>
      <c r="H46" s="177" t="s">
        <v>84</v>
      </c>
      <c r="I46" s="177"/>
      <c r="J46" s="177"/>
      <c r="K46" s="177"/>
      <c r="L46" s="177" t="s">
        <v>79</v>
      </c>
      <c r="M46" s="177"/>
      <c r="N46" s="177"/>
      <c r="O46" s="177"/>
      <c r="P46" s="177">
        <v>71</v>
      </c>
      <c r="Q46" s="177"/>
      <c r="R46" s="177"/>
      <c r="S46" s="182"/>
      <c r="T46" s="177"/>
      <c r="U46" s="177"/>
      <c r="V46" s="178"/>
      <c r="W46" s="177"/>
      <c r="X46" s="177"/>
      <c r="Y46" s="177"/>
      <c r="Z46" s="177"/>
      <c r="AA46" s="177"/>
      <c r="AB46" s="177"/>
      <c r="AC46" s="177"/>
    </row>
    <row r="47" ht="26.1" customHeight="1" spans="1:29">
      <c r="A47" s="177">
        <v>32</v>
      </c>
      <c r="B47" s="177">
        <v>20240118</v>
      </c>
      <c r="C47" s="177"/>
      <c r="D47" s="177" t="s">
        <v>162</v>
      </c>
      <c r="E47" s="177" t="s">
        <v>1242</v>
      </c>
      <c r="F47" s="177"/>
      <c r="G47" s="181" t="s">
        <v>840</v>
      </c>
      <c r="H47" s="177" t="s">
        <v>84</v>
      </c>
      <c r="I47" s="177"/>
      <c r="J47" s="177"/>
      <c r="K47" s="177"/>
      <c r="L47" s="177" t="s">
        <v>79</v>
      </c>
      <c r="M47" s="177"/>
      <c r="N47" s="177"/>
      <c r="O47" s="177"/>
      <c r="P47" s="177">
        <v>72</v>
      </c>
      <c r="Q47" s="177"/>
      <c r="R47" s="177"/>
      <c r="S47" s="182"/>
      <c r="T47" s="177"/>
      <c r="U47" s="177"/>
      <c r="V47" s="178"/>
      <c r="W47" s="177"/>
      <c r="X47" s="177"/>
      <c r="Y47" s="177"/>
      <c r="Z47" s="177"/>
      <c r="AA47" s="177"/>
      <c r="AB47" s="177"/>
      <c r="AC47" s="177"/>
    </row>
    <row r="48" ht="26.1" customHeight="1" spans="1:29">
      <c r="A48" s="177">
        <v>33</v>
      </c>
      <c r="B48" s="177"/>
      <c r="C48" s="177"/>
      <c r="D48" s="182"/>
      <c r="E48" s="177"/>
      <c r="F48" s="177"/>
      <c r="G48" s="181"/>
      <c r="H48" s="177"/>
      <c r="I48" s="177"/>
      <c r="J48" s="177"/>
      <c r="K48" s="177"/>
      <c r="L48" s="177"/>
      <c r="M48" s="177"/>
      <c r="N48" s="177"/>
      <c r="O48" s="177"/>
      <c r="P48" s="177">
        <v>73</v>
      </c>
      <c r="Q48" s="177"/>
      <c r="R48" s="177"/>
      <c r="S48" s="182"/>
      <c r="T48" s="177"/>
      <c r="U48" s="177"/>
      <c r="V48" s="178"/>
      <c r="W48" s="177"/>
      <c r="X48" s="177"/>
      <c r="Y48" s="177"/>
      <c r="Z48" s="177"/>
      <c r="AA48" s="177"/>
      <c r="AB48" s="177"/>
      <c r="AC48" s="177"/>
    </row>
    <row r="49" ht="26.1" customHeight="1" spans="1:29">
      <c r="A49" s="177">
        <v>34</v>
      </c>
      <c r="B49" s="177"/>
      <c r="C49" s="177"/>
      <c r="D49" s="182"/>
      <c r="E49" s="177"/>
      <c r="F49" s="177"/>
      <c r="G49" s="181"/>
      <c r="H49" s="177"/>
      <c r="I49" s="177"/>
      <c r="J49" s="177"/>
      <c r="K49" s="177"/>
      <c r="L49" s="177"/>
      <c r="M49" s="177"/>
      <c r="N49" s="177"/>
      <c r="O49" s="177"/>
      <c r="P49" s="177">
        <v>74</v>
      </c>
      <c r="Q49" s="177"/>
      <c r="R49" s="177"/>
      <c r="S49" s="182"/>
      <c r="T49" s="177"/>
      <c r="U49" s="177"/>
      <c r="V49" s="178"/>
      <c r="W49" s="177"/>
      <c r="X49" s="177"/>
      <c r="Y49" s="177"/>
      <c r="Z49" s="177"/>
      <c r="AA49" s="177"/>
      <c r="AB49" s="177"/>
      <c r="AC49" s="177"/>
    </row>
    <row r="50" ht="26.1" customHeight="1" spans="1:29">
      <c r="A50" s="177">
        <v>35</v>
      </c>
      <c r="B50" s="177"/>
      <c r="C50" s="177"/>
      <c r="D50" s="182"/>
      <c r="E50" s="177"/>
      <c r="F50" s="177"/>
      <c r="G50" s="181"/>
      <c r="H50" s="177"/>
      <c r="I50" s="177"/>
      <c r="J50" s="177"/>
      <c r="K50" s="177"/>
      <c r="L50" s="177"/>
      <c r="M50" s="177"/>
      <c r="N50" s="177"/>
      <c r="O50" s="177"/>
      <c r="P50" s="177">
        <v>75</v>
      </c>
      <c r="Q50" s="177"/>
      <c r="R50" s="177"/>
      <c r="S50" s="182"/>
      <c r="T50" s="177"/>
      <c r="U50" s="177"/>
      <c r="V50" s="178"/>
      <c r="W50" s="177"/>
      <c r="X50" s="177"/>
      <c r="Y50" s="177"/>
      <c r="Z50" s="177"/>
      <c r="AA50" s="177"/>
      <c r="AB50" s="177"/>
      <c r="AC50" s="177"/>
    </row>
    <row r="51" ht="26.1" customHeight="1" spans="1:29">
      <c r="A51" s="177">
        <v>36</v>
      </c>
      <c r="B51" s="177"/>
      <c r="C51" s="177"/>
      <c r="D51" s="182"/>
      <c r="E51" s="177"/>
      <c r="F51" s="177"/>
      <c r="G51" s="181"/>
      <c r="H51" s="177"/>
      <c r="I51" s="177"/>
      <c r="J51" s="177"/>
      <c r="K51" s="177"/>
      <c r="L51" s="177"/>
      <c r="M51" s="177"/>
      <c r="N51" s="177"/>
      <c r="O51" s="177"/>
      <c r="P51" s="177">
        <v>76</v>
      </c>
      <c r="Q51" s="177"/>
      <c r="R51" s="177"/>
      <c r="S51" s="182"/>
      <c r="T51" s="177"/>
      <c r="U51" s="177"/>
      <c r="V51" s="178"/>
      <c r="W51" s="177"/>
      <c r="X51" s="177"/>
      <c r="Y51" s="177"/>
      <c r="Z51" s="177"/>
      <c r="AA51" s="177"/>
      <c r="AB51" s="177"/>
      <c r="AC51" s="177"/>
    </row>
    <row r="52" ht="26.1" customHeight="1" spans="1:29">
      <c r="A52" s="177">
        <v>37</v>
      </c>
      <c r="B52" s="177"/>
      <c r="C52" s="177"/>
      <c r="D52" s="182"/>
      <c r="E52" s="177"/>
      <c r="F52" s="177"/>
      <c r="G52" s="181"/>
      <c r="H52" s="177"/>
      <c r="I52" s="177"/>
      <c r="J52" s="177"/>
      <c r="K52" s="177"/>
      <c r="L52" s="177"/>
      <c r="M52" s="177"/>
      <c r="N52" s="177"/>
      <c r="O52" s="177"/>
      <c r="P52" s="177">
        <v>77</v>
      </c>
      <c r="Q52" s="177"/>
      <c r="R52" s="177"/>
      <c r="S52" s="182"/>
      <c r="T52" s="177"/>
      <c r="U52" s="177"/>
      <c r="V52" s="178"/>
      <c r="W52" s="177"/>
      <c r="X52" s="177"/>
      <c r="Y52" s="177"/>
      <c r="Z52" s="177"/>
      <c r="AA52" s="177"/>
      <c r="AB52" s="177"/>
      <c r="AC52" s="177"/>
    </row>
    <row r="53" ht="26.1" customHeight="1" spans="1:29">
      <c r="A53" s="177">
        <v>38</v>
      </c>
      <c r="B53" s="177"/>
      <c r="C53" s="177"/>
      <c r="D53" s="182"/>
      <c r="E53" s="177"/>
      <c r="F53" s="177"/>
      <c r="G53" s="181"/>
      <c r="H53" s="177"/>
      <c r="I53" s="177"/>
      <c r="J53" s="177"/>
      <c r="K53" s="177"/>
      <c r="L53" s="177"/>
      <c r="M53" s="177"/>
      <c r="N53" s="177"/>
      <c r="O53" s="177"/>
      <c r="P53" s="177">
        <v>78</v>
      </c>
      <c r="Q53" s="177"/>
      <c r="R53" s="177"/>
      <c r="S53" s="182"/>
      <c r="T53" s="177"/>
      <c r="U53" s="177"/>
      <c r="V53" s="178"/>
      <c r="W53" s="177"/>
      <c r="X53" s="177"/>
      <c r="Y53" s="177"/>
      <c r="Z53" s="177"/>
      <c r="AA53" s="177"/>
      <c r="AB53" s="177"/>
      <c r="AC53" s="177"/>
    </row>
    <row r="54" ht="26.1" customHeight="1" spans="1:29">
      <c r="A54" s="177">
        <v>39</v>
      </c>
      <c r="B54" s="177"/>
      <c r="C54" s="177"/>
      <c r="D54" s="182"/>
      <c r="E54" s="177"/>
      <c r="F54" s="177"/>
      <c r="G54" s="181"/>
      <c r="H54" s="177"/>
      <c r="I54" s="177"/>
      <c r="J54" s="177"/>
      <c r="K54" s="177"/>
      <c r="L54" s="177"/>
      <c r="M54" s="177"/>
      <c r="N54" s="177"/>
      <c r="O54" s="177"/>
      <c r="P54" s="177">
        <v>79</v>
      </c>
      <c r="Q54" s="177"/>
      <c r="R54" s="177"/>
      <c r="S54" s="182"/>
      <c r="T54" s="177"/>
      <c r="U54" s="177"/>
      <c r="V54" s="178"/>
      <c r="W54" s="177"/>
      <c r="X54" s="177"/>
      <c r="Y54" s="177"/>
      <c r="Z54" s="177"/>
      <c r="AA54" s="177"/>
      <c r="AB54" s="177"/>
      <c r="AC54" s="177"/>
    </row>
    <row r="55" ht="26.1" customHeight="1" spans="1:29">
      <c r="A55" s="177">
        <v>40</v>
      </c>
      <c r="B55" s="177"/>
      <c r="C55" s="177"/>
      <c r="D55" s="182"/>
      <c r="E55" s="177"/>
      <c r="F55" s="177"/>
      <c r="G55" s="181"/>
      <c r="H55" s="177"/>
      <c r="I55" s="177"/>
      <c r="J55" s="177"/>
      <c r="K55" s="177"/>
      <c r="L55" s="177"/>
      <c r="M55" s="177"/>
      <c r="N55" s="177"/>
      <c r="O55" s="177"/>
      <c r="P55" s="177">
        <v>80</v>
      </c>
      <c r="Q55" s="177"/>
      <c r="R55" s="177"/>
      <c r="S55" s="182"/>
      <c r="T55" s="177"/>
      <c r="U55" s="177"/>
      <c r="V55" s="178"/>
      <c r="W55" s="177"/>
      <c r="X55" s="177"/>
      <c r="Y55" s="177"/>
      <c r="Z55" s="177"/>
      <c r="AA55" s="177"/>
      <c r="AB55" s="177"/>
      <c r="AC55" s="177"/>
    </row>
    <row r="56" ht="26.1" customHeight="1" spans="1:29">
      <c r="A56" s="183"/>
      <c r="B56" s="183"/>
      <c r="C56" s="183"/>
      <c r="D56" s="184"/>
      <c r="E56" s="103"/>
      <c r="F56" s="103"/>
      <c r="G56" s="104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30"/>
      <c r="T56" s="219"/>
      <c r="U56" s="219"/>
      <c r="V56" s="130"/>
      <c r="W56" s="183"/>
      <c r="X56" s="183"/>
      <c r="Y56" s="183"/>
      <c r="Z56" s="183"/>
      <c r="AA56" s="183"/>
      <c r="AB56" s="183"/>
      <c r="AC56" s="183"/>
    </row>
    <row r="57" ht="26.1" customHeight="1" spans="1:29">
      <c r="A57" s="183"/>
      <c r="B57" s="183"/>
      <c r="C57" s="183"/>
      <c r="D57" s="184"/>
      <c r="E57" s="103"/>
      <c r="F57" s="103"/>
      <c r="G57" s="104"/>
      <c r="H57" s="183"/>
      <c r="I57" s="183"/>
      <c r="J57" s="183"/>
      <c r="K57" s="183"/>
      <c r="L57" s="183"/>
      <c r="M57" s="183"/>
      <c r="N57" s="183"/>
      <c r="O57" s="183"/>
      <c r="P57" s="130"/>
      <c r="Q57" s="183"/>
      <c r="R57" s="183"/>
      <c r="S57" s="130"/>
      <c r="T57" s="219"/>
      <c r="U57" s="219"/>
      <c r="V57" s="130"/>
      <c r="W57" s="183"/>
      <c r="X57" s="183"/>
      <c r="Y57" s="183"/>
      <c r="Z57" s="183"/>
      <c r="AA57" s="183"/>
      <c r="AB57" s="183"/>
      <c r="AC57" s="183"/>
    </row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78" ht="69" spans="13:13">
      <c r="M78" s="244" t="s">
        <v>914</v>
      </c>
    </row>
    <row r="182" spans="12:12">
      <c r="L182" s="131" t="s">
        <v>915</v>
      </c>
    </row>
  </sheetData>
  <mergeCells count="456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F13:I13"/>
    <mergeCell ref="J13:N13"/>
    <mergeCell ref="O13:V13"/>
    <mergeCell ref="W13:X13"/>
    <mergeCell ref="Y13:AA13"/>
    <mergeCell ref="AB13:AC13"/>
    <mergeCell ref="A14:D14"/>
    <mergeCell ref="E14:AC14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Y1:AC2"/>
    <mergeCell ref="A3:B4"/>
    <mergeCell ref="C3:E4"/>
    <mergeCell ref="A6:D13"/>
  </mergeCells>
  <pageMargins left="0.747916666666667" right="0.707638888888889" top="0.94375" bottom="0.747916666666667" header="0.313888888888889" footer="0.313888888888889"/>
  <pageSetup paperSize="8" scale="64" fitToHeight="0" orientation="landscape"/>
  <headerFooter/>
  <rowBreaks count="1" manualBreakCount="1">
    <brk id="14" max="28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Q172"/>
  <sheetViews>
    <sheetView view="pageBreakPreview" zoomScale="70" zoomScaleNormal="85" topLeftCell="A55" workbookViewId="0">
      <selection activeCell="L55" sqref="L55"/>
    </sheetView>
  </sheetViews>
  <sheetFormatPr defaultColWidth="9" defaultRowHeight="17.25"/>
  <cols>
    <col min="1" max="1" width="4.5" style="9" customWidth="1"/>
    <col min="2" max="11" width="2.625" style="10" customWidth="1"/>
    <col min="12" max="12" width="20.125" style="10" customWidth="1"/>
    <col min="13" max="13" width="27.25" style="11" customWidth="1"/>
    <col min="14" max="14" width="18.625" style="11" customWidth="1"/>
    <col min="15" max="15" width="2.375" style="10" hidden="1" customWidth="1"/>
    <col min="16" max="16" width="5.625" style="10" customWidth="1"/>
    <col min="17" max="17" width="7.375" style="10" customWidth="1"/>
    <col min="18" max="18" width="6.125" style="12" customWidth="1"/>
    <col min="19" max="19" width="16.875" style="10" customWidth="1"/>
    <col min="20" max="20" width="8.125" style="13" customWidth="1"/>
    <col min="21" max="23" width="8.125" style="12" customWidth="1"/>
    <col min="24" max="24" width="18.125" style="12" customWidth="1"/>
    <col min="25" max="25" width="13.875" style="12" customWidth="1"/>
    <col min="26" max="26" width="12.5" style="10" hidden="1" customWidth="1"/>
    <col min="27" max="27" width="9.875" style="14" customWidth="1"/>
    <col min="28" max="28" width="6.625" style="10" hidden="1" customWidth="1"/>
    <col min="29" max="32" width="5.75" style="10" hidden="1" customWidth="1"/>
    <col min="33" max="34" width="7.25" style="10" hidden="1" customWidth="1"/>
    <col min="35" max="35" width="10" style="10" hidden="1" customWidth="1"/>
    <col min="36" max="36" width="11.5" style="9" customWidth="1"/>
    <col min="37" max="38" width="11.625" style="9" customWidth="1"/>
    <col min="39" max="42" width="11.625" style="10" customWidth="1"/>
    <col min="43" max="43" width="9" style="5"/>
    <col min="44" max="16384" width="9" style="10"/>
  </cols>
  <sheetData>
    <row r="1" ht="56.1" customHeight="1" spans="1:43">
      <c r="A1" s="15" t="s">
        <v>916</v>
      </c>
      <c r="B1" s="16"/>
      <c r="C1" s="16"/>
      <c r="D1" s="16"/>
      <c r="E1" s="16"/>
      <c r="F1" s="16" t="s">
        <v>251</v>
      </c>
      <c r="G1" s="16"/>
      <c r="H1" s="16"/>
      <c r="I1" s="16"/>
      <c r="J1" s="16"/>
      <c r="K1" s="16"/>
      <c r="L1" s="18" t="s">
        <v>252</v>
      </c>
      <c r="M1" s="18"/>
      <c r="N1" s="31" t="s">
        <v>1243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66"/>
      <c r="AB1" s="31"/>
      <c r="AC1" s="31"/>
      <c r="AD1" s="31"/>
      <c r="AE1" s="31"/>
      <c r="AF1" s="31"/>
      <c r="AG1" s="31"/>
      <c r="AH1" s="31"/>
      <c r="AI1" s="78" t="s">
        <v>66</v>
      </c>
      <c r="AJ1" s="79" t="str">
        <f>L10</f>
        <v>LG1612510070
SLT0010591</v>
      </c>
      <c r="AK1" s="80" t="str">
        <f>L11</f>
        <v>LG1612510170
SLT0010592</v>
      </c>
      <c r="AL1" s="80" t="s">
        <v>1200</v>
      </c>
      <c r="AM1" s="80" t="s">
        <v>1244</v>
      </c>
      <c r="AN1" s="80" t="s">
        <v>1245</v>
      </c>
      <c r="AO1" s="80" t="s">
        <v>1205</v>
      </c>
      <c r="AP1" s="80" t="s">
        <v>1206</v>
      </c>
      <c r="AQ1" s="36" t="s">
        <v>1246</v>
      </c>
    </row>
    <row r="2" ht="54.95" customHeight="1" spans="1:43">
      <c r="A2" s="15" t="s">
        <v>265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66"/>
      <c r="AB2" s="31"/>
      <c r="AC2" s="31"/>
      <c r="AD2" s="31"/>
      <c r="AE2" s="31"/>
      <c r="AF2" s="31"/>
      <c r="AG2" s="31"/>
      <c r="AH2" s="31"/>
      <c r="AI2" s="78" t="s">
        <v>266</v>
      </c>
      <c r="AJ2" s="43" t="str">
        <f>M10</f>
        <v>1880副座椅总成（织物）</v>
      </c>
      <c r="AK2" s="22" t="str">
        <f>M11</f>
        <v>1880副座椅总成 （PVC）</v>
      </c>
      <c r="AL2" s="22" t="str">
        <f>N11</f>
        <v>座椅总成，1880
PVC</v>
      </c>
      <c r="AM2" s="78" t="s">
        <v>1247</v>
      </c>
      <c r="AN2" s="78" t="s">
        <v>1247</v>
      </c>
      <c r="AO2" s="78" t="s">
        <v>1247</v>
      </c>
      <c r="AP2" s="78" t="s">
        <v>1247</v>
      </c>
      <c r="AQ2" s="92" t="s">
        <v>1196</v>
      </c>
    </row>
    <row r="3" ht="33.75" customHeight="1" spans="1:43">
      <c r="A3" s="17" t="s">
        <v>269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 t="s">
        <v>921</v>
      </c>
      <c r="M3" s="18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66"/>
      <c r="AB3" s="31"/>
      <c r="AC3" s="31"/>
      <c r="AD3" s="31"/>
      <c r="AE3" s="31"/>
      <c r="AF3" s="31"/>
      <c r="AG3" s="31"/>
      <c r="AH3" s="31"/>
      <c r="AI3" s="78" t="s">
        <v>271</v>
      </c>
      <c r="AJ3" s="27" t="s">
        <v>922</v>
      </c>
      <c r="AK3" s="27" t="s">
        <v>922</v>
      </c>
      <c r="AL3" s="27" t="s">
        <v>922</v>
      </c>
      <c r="AM3" s="78" t="s">
        <v>922</v>
      </c>
      <c r="AN3" s="78" t="s">
        <v>922</v>
      </c>
      <c r="AO3" s="78" t="s">
        <v>55</v>
      </c>
      <c r="AP3" s="78" t="s">
        <v>55</v>
      </c>
      <c r="AQ3" s="27" t="s">
        <v>922</v>
      </c>
    </row>
    <row r="4" ht="33.75" customHeight="1" spans="1:43">
      <c r="A4" s="17" t="s">
        <v>1248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66"/>
      <c r="AB4" s="31"/>
      <c r="AC4" s="31"/>
      <c r="AD4" s="31"/>
      <c r="AE4" s="31"/>
      <c r="AF4" s="31"/>
      <c r="AG4" s="31"/>
      <c r="AH4" s="31"/>
      <c r="AI4" s="78" t="s">
        <v>20</v>
      </c>
      <c r="AJ4" s="27" t="s">
        <v>4</v>
      </c>
      <c r="AK4" s="27" t="s">
        <v>4</v>
      </c>
      <c r="AL4" s="27" t="s">
        <v>4</v>
      </c>
      <c r="AM4" s="78" t="s">
        <v>4</v>
      </c>
      <c r="AN4" s="78" t="s">
        <v>4</v>
      </c>
      <c r="AO4" s="78" t="s">
        <v>4</v>
      </c>
      <c r="AP4" s="78" t="s">
        <v>4</v>
      </c>
      <c r="AQ4" s="27" t="s">
        <v>4</v>
      </c>
    </row>
    <row r="5" ht="30" customHeight="1" spans="1:43">
      <c r="A5" s="19" t="s">
        <v>1249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66"/>
      <c r="AB5" s="31"/>
      <c r="AC5" s="31"/>
      <c r="AD5" s="31"/>
      <c r="AE5" s="31"/>
      <c r="AF5" s="31"/>
      <c r="AG5" s="31"/>
      <c r="AH5" s="31"/>
      <c r="AI5" s="81" t="s">
        <v>280</v>
      </c>
      <c r="AJ5" s="82" t="e">
        <f>AA10</f>
        <v>#REF!</v>
      </c>
      <c r="AK5" s="22" t="e">
        <f>AA11</f>
        <v>#REF!</v>
      </c>
      <c r="AL5" s="22" t="str">
        <f>AB11</f>
        <v>— —</v>
      </c>
      <c r="AM5" s="78"/>
      <c r="AN5" s="78"/>
      <c r="AO5" s="78"/>
      <c r="AP5" s="78"/>
      <c r="AQ5" s="92"/>
    </row>
    <row r="6" ht="30" customHeight="1" spans="1:4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66"/>
      <c r="AB6" s="31"/>
      <c r="AC6" s="31"/>
      <c r="AD6" s="31"/>
      <c r="AE6" s="31"/>
      <c r="AF6" s="31"/>
      <c r="AG6" s="31"/>
      <c r="AH6" s="31"/>
      <c r="AI6" s="81" t="s">
        <v>281</v>
      </c>
      <c r="AJ6" s="83"/>
      <c r="AK6" s="22"/>
      <c r="AL6" s="22"/>
      <c r="AM6" s="78"/>
      <c r="AN6" s="78"/>
      <c r="AO6" s="78"/>
      <c r="AP6" s="78"/>
      <c r="AQ6" s="92"/>
    </row>
    <row r="7" ht="24.95" customHeight="1" spans="1:43">
      <c r="A7" s="21" t="s">
        <v>282</v>
      </c>
      <c r="B7" s="22" t="s">
        <v>283</v>
      </c>
      <c r="C7" s="22"/>
      <c r="D7" s="22"/>
      <c r="E7" s="22"/>
      <c r="F7" s="22"/>
      <c r="G7" s="22"/>
      <c r="H7" s="22"/>
      <c r="I7" s="22"/>
      <c r="J7" s="22"/>
      <c r="K7" s="22"/>
      <c r="L7" s="32" t="s">
        <v>66</v>
      </c>
      <c r="M7" s="22" t="s">
        <v>266</v>
      </c>
      <c r="N7" s="22" t="s">
        <v>284</v>
      </c>
      <c r="O7" s="22" t="s">
        <v>285</v>
      </c>
      <c r="P7" s="22" t="s">
        <v>286</v>
      </c>
      <c r="Q7" s="22" t="s">
        <v>14</v>
      </c>
      <c r="R7" s="32" t="s">
        <v>287</v>
      </c>
      <c r="S7" s="22" t="s">
        <v>288</v>
      </c>
      <c r="T7" s="57" t="s">
        <v>289</v>
      </c>
      <c r="U7" s="57" t="s">
        <v>290</v>
      </c>
      <c r="V7" s="58" t="s">
        <v>291</v>
      </c>
      <c r="W7" s="59" t="s">
        <v>292</v>
      </c>
      <c r="X7" s="58" t="s">
        <v>293</v>
      </c>
      <c r="Y7" s="58" t="s">
        <v>294</v>
      </c>
      <c r="Z7" s="22" t="s">
        <v>295</v>
      </c>
      <c r="AA7" s="67" t="s">
        <v>296</v>
      </c>
      <c r="AB7" s="22" t="s">
        <v>297</v>
      </c>
      <c r="AC7" s="27" t="s">
        <v>298</v>
      </c>
      <c r="AD7" s="27" t="s">
        <v>299</v>
      </c>
      <c r="AE7" s="27" t="s">
        <v>300</v>
      </c>
      <c r="AF7" s="27" t="s">
        <v>301</v>
      </c>
      <c r="AG7" s="23" t="s">
        <v>302</v>
      </c>
      <c r="AH7" s="23" t="s">
        <v>281</v>
      </c>
      <c r="AI7" s="84" t="s">
        <v>21</v>
      </c>
      <c r="AJ7" s="22" t="s">
        <v>303</v>
      </c>
      <c r="AK7" s="22" t="s">
        <v>303</v>
      </c>
      <c r="AL7" s="22" t="s">
        <v>303</v>
      </c>
      <c r="AM7" s="22" t="s">
        <v>303</v>
      </c>
      <c r="AN7" s="22" t="s">
        <v>303</v>
      </c>
      <c r="AO7" s="22" t="s">
        <v>303</v>
      </c>
      <c r="AP7" s="22" t="s">
        <v>303</v>
      </c>
      <c r="AQ7" s="92"/>
    </row>
    <row r="8" s="1" customFormat="1" ht="24.95" customHeight="1" spans="1:43">
      <c r="A8" s="21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33">
        <v>9</v>
      </c>
      <c r="L8" s="32"/>
      <c r="M8" s="22"/>
      <c r="N8" s="22"/>
      <c r="O8" s="22"/>
      <c r="P8" s="22"/>
      <c r="Q8" s="22"/>
      <c r="R8" s="32"/>
      <c r="S8" s="22"/>
      <c r="T8" s="57"/>
      <c r="U8" s="57"/>
      <c r="V8" s="58"/>
      <c r="W8" s="59"/>
      <c r="X8" s="58"/>
      <c r="Y8" s="58"/>
      <c r="Z8" s="22"/>
      <c r="AA8" s="67"/>
      <c r="AB8" s="22"/>
      <c r="AC8" s="27"/>
      <c r="AD8" s="27"/>
      <c r="AE8" s="27"/>
      <c r="AF8" s="27"/>
      <c r="AG8" s="23"/>
      <c r="AH8" s="23"/>
      <c r="AI8" s="84"/>
      <c r="AJ8" s="22"/>
      <c r="AK8" s="22"/>
      <c r="AL8" s="22"/>
      <c r="AM8" s="22"/>
      <c r="AN8" s="22"/>
      <c r="AO8" s="22"/>
      <c r="AP8" s="22"/>
      <c r="AQ8" s="87"/>
    </row>
    <row r="9" s="2" customFormat="1" ht="42" customHeight="1" spans="1:43">
      <c r="A9" s="24">
        <v>1</v>
      </c>
      <c r="B9" s="25">
        <v>0</v>
      </c>
      <c r="C9" s="25"/>
      <c r="D9" s="25"/>
      <c r="E9" s="25"/>
      <c r="F9" s="25"/>
      <c r="G9" s="25"/>
      <c r="H9" s="25"/>
      <c r="I9" s="25"/>
      <c r="J9" s="34"/>
      <c r="K9" s="35"/>
      <c r="L9" s="36" t="s">
        <v>1246</v>
      </c>
      <c r="M9" s="37" t="s">
        <v>1196</v>
      </c>
      <c r="N9" s="38" t="s">
        <v>336</v>
      </c>
      <c r="O9" s="39"/>
      <c r="P9" s="39" t="s">
        <v>305</v>
      </c>
      <c r="Q9" s="39"/>
      <c r="R9" s="60" t="s">
        <v>73</v>
      </c>
      <c r="S9" s="46"/>
      <c r="T9" s="60" t="s">
        <v>73</v>
      </c>
      <c r="U9" s="60" t="s">
        <v>306</v>
      </c>
      <c r="V9" s="60" t="s">
        <v>307</v>
      </c>
      <c r="W9" s="61" t="s">
        <v>308</v>
      </c>
      <c r="X9" s="28" t="s">
        <v>309</v>
      </c>
      <c r="Y9" s="65" t="s">
        <v>25</v>
      </c>
      <c r="Z9" s="39"/>
      <c r="AA9" s="68" t="e">
        <f>AA10</f>
        <v>#REF!</v>
      </c>
      <c r="AB9" s="39" t="s">
        <v>25</v>
      </c>
      <c r="AC9" s="28"/>
      <c r="AD9" s="28"/>
      <c r="AE9" s="28"/>
      <c r="AF9" s="28"/>
      <c r="AG9" s="45"/>
      <c r="AH9" s="45"/>
      <c r="AI9" s="85"/>
      <c r="AJ9" s="28">
        <v>0</v>
      </c>
      <c r="AK9" s="86">
        <v>0</v>
      </c>
      <c r="AL9" s="86">
        <v>0</v>
      </c>
      <c r="AM9" s="87">
        <v>0</v>
      </c>
      <c r="AN9" s="87">
        <v>0</v>
      </c>
      <c r="AO9" s="87">
        <v>0</v>
      </c>
      <c r="AP9" s="87">
        <v>0</v>
      </c>
      <c r="AQ9" s="28">
        <v>1</v>
      </c>
    </row>
    <row r="10" s="1" customFormat="1" ht="42" customHeight="1" spans="1:43">
      <c r="A10" s="24">
        <v>2</v>
      </c>
      <c r="B10" s="26">
        <v>0</v>
      </c>
      <c r="C10" s="26"/>
      <c r="D10" s="26"/>
      <c r="E10" s="26"/>
      <c r="F10" s="26"/>
      <c r="G10" s="26"/>
      <c r="H10" s="26"/>
      <c r="I10" s="26"/>
      <c r="J10" s="40"/>
      <c r="K10" s="41"/>
      <c r="L10" s="42" t="s">
        <v>1250</v>
      </c>
      <c r="M10" s="43" t="s">
        <v>1251</v>
      </c>
      <c r="N10" s="44" t="s">
        <v>1252</v>
      </c>
      <c r="O10" s="22"/>
      <c r="P10" s="22" t="s">
        <v>305</v>
      </c>
      <c r="Q10" s="22"/>
      <c r="R10" s="32" t="s">
        <v>73</v>
      </c>
      <c r="S10" s="42" t="s">
        <v>1250</v>
      </c>
      <c r="T10" s="32" t="s">
        <v>73</v>
      </c>
      <c r="U10" s="32" t="s">
        <v>306</v>
      </c>
      <c r="V10" s="32" t="s">
        <v>307</v>
      </c>
      <c r="W10" s="58" t="s">
        <v>308</v>
      </c>
      <c r="X10" s="27" t="s">
        <v>309</v>
      </c>
      <c r="Y10" s="53" t="s">
        <v>25</v>
      </c>
      <c r="Z10" s="22"/>
      <c r="AA10" s="69" t="e">
        <f>AA11</f>
        <v>#REF!</v>
      </c>
      <c r="AB10" s="22" t="s">
        <v>25</v>
      </c>
      <c r="AC10" s="27"/>
      <c r="AD10" s="27"/>
      <c r="AE10" s="27"/>
      <c r="AF10" s="27"/>
      <c r="AG10" s="23"/>
      <c r="AH10" s="23"/>
      <c r="AI10" s="88"/>
      <c r="AJ10" s="27">
        <v>1</v>
      </c>
      <c r="AK10" s="64">
        <v>0</v>
      </c>
      <c r="AL10" s="64">
        <v>0</v>
      </c>
      <c r="AM10" s="89">
        <v>0</v>
      </c>
      <c r="AN10" s="89">
        <v>0</v>
      </c>
      <c r="AO10" s="89">
        <v>0</v>
      </c>
      <c r="AP10" s="89">
        <v>0</v>
      </c>
      <c r="AQ10" s="28">
        <v>0</v>
      </c>
    </row>
    <row r="11" s="1" customFormat="1" ht="39.95" customHeight="1" spans="1:43">
      <c r="A11" s="24">
        <v>3</v>
      </c>
      <c r="B11" s="26">
        <v>0</v>
      </c>
      <c r="C11" s="26"/>
      <c r="D11" s="26"/>
      <c r="E11" s="26"/>
      <c r="F11" s="26"/>
      <c r="G11" s="26"/>
      <c r="H11" s="26"/>
      <c r="I11" s="26"/>
      <c r="J11" s="40"/>
      <c r="K11" s="41"/>
      <c r="L11" s="42" t="s">
        <v>1253</v>
      </c>
      <c r="M11" s="43" t="s">
        <v>1221</v>
      </c>
      <c r="N11" s="44" t="s">
        <v>1247</v>
      </c>
      <c r="O11" s="22"/>
      <c r="P11" s="22" t="s">
        <v>305</v>
      </c>
      <c r="Q11" s="22"/>
      <c r="R11" s="32" t="s">
        <v>73</v>
      </c>
      <c r="S11" s="42" t="s">
        <v>1253</v>
      </c>
      <c r="T11" s="32" t="s">
        <v>73</v>
      </c>
      <c r="U11" s="32" t="s">
        <v>306</v>
      </c>
      <c r="V11" s="32" t="s">
        <v>307</v>
      </c>
      <c r="W11" s="58" t="s">
        <v>308</v>
      </c>
      <c r="X11" s="27" t="s">
        <v>309</v>
      </c>
      <c r="Y11" s="53" t="s">
        <v>25</v>
      </c>
      <c r="Z11" s="22"/>
      <c r="AA11" s="69" t="e">
        <f>AA18+AA80+AA112+AA113+AA114+AA115</f>
        <v>#REF!</v>
      </c>
      <c r="AB11" s="22" t="s">
        <v>25</v>
      </c>
      <c r="AC11" s="27"/>
      <c r="AD11" s="27"/>
      <c r="AE11" s="27"/>
      <c r="AF11" s="27"/>
      <c r="AG11" s="23"/>
      <c r="AH11" s="23"/>
      <c r="AI11" s="88"/>
      <c r="AJ11" s="27">
        <v>0</v>
      </c>
      <c r="AK11" s="64">
        <v>1</v>
      </c>
      <c r="AL11" s="64">
        <v>0</v>
      </c>
      <c r="AM11" s="89">
        <v>0</v>
      </c>
      <c r="AN11" s="89">
        <v>0</v>
      </c>
      <c r="AO11" s="89">
        <v>0</v>
      </c>
      <c r="AP11" s="89">
        <v>0</v>
      </c>
      <c r="AQ11" s="28">
        <v>0</v>
      </c>
    </row>
    <row r="12" s="1" customFormat="1" ht="39.95" customHeight="1" spans="1:43">
      <c r="A12" s="24">
        <v>4</v>
      </c>
      <c r="B12" s="26">
        <v>0</v>
      </c>
      <c r="C12" s="27"/>
      <c r="D12" s="27"/>
      <c r="E12" s="27"/>
      <c r="F12" s="27"/>
      <c r="G12" s="27"/>
      <c r="H12" s="27"/>
      <c r="I12" s="27"/>
      <c r="J12" s="23"/>
      <c r="K12" s="41"/>
      <c r="L12" s="42" t="s">
        <v>1200</v>
      </c>
      <c r="M12" s="43" t="s">
        <v>1221</v>
      </c>
      <c r="N12" s="44" t="s">
        <v>1247</v>
      </c>
      <c r="O12" s="22"/>
      <c r="P12" s="22" t="s">
        <v>305</v>
      </c>
      <c r="Q12" s="22"/>
      <c r="R12" s="32" t="s">
        <v>73</v>
      </c>
      <c r="S12" s="42" t="s">
        <v>1253</v>
      </c>
      <c r="T12" s="32" t="s">
        <v>73</v>
      </c>
      <c r="U12" s="32" t="s">
        <v>306</v>
      </c>
      <c r="V12" s="32" t="s">
        <v>307</v>
      </c>
      <c r="W12" s="58" t="s">
        <v>308</v>
      </c>
      <c r="X12" s="27" t="s">
        <v>309</v>
      </c>
      <c r="Y12" s="53" t="s">
        <v>25</v>
      </c>
      <c r="Z12" s="22"/>
      <c r="AA12" s="69" t="e">
        <f>AA19+AA81+AA113+AA114+AA115+AA116</f>
        <v>#REF!</v>
      </c>
      <c r="AB12" s="22"/>
      <c r="AC12" s="27"/>
      <c r="AD12" s="27"/>
      <c r="AE12" s="27"/>
      <c r="AF12" s="23"/>
      <c r="AG12" s="23"/>
      <c r="AH12" s="88"/>
      <c r="AI12" s="27"/>
      <c r="AJ12" s="64">
        <v>0</v>
      </c>
      <c r="AK12" s="64">
        <v>0</v>
      </c>
      <c r="AL12" s="64">
        <v>1</v>
      </c>
      <c r="AM12" s="89">
        <v>0</v>
      </c>
      <c r="AN12" s="89">
        <v>0</v>
      </c>
      <c r="AO12" s="89">
        <v>0</v>
      </c>
      <c r="AP12" s="89">
        <v>0</v>
      </c>
      <c r="AQ12" s="86">
        <v>0</v>
      </c>
    </row>
    <row r="13" s="1" customFormat="1" ht="66" spans="1:43">
      <c r="A13" s="24">
        <v>5</v>
      </c>
      <c r="B13" s="26">
        <v>0</v>
      </c>
      <c r="C13" s="26"/>
      <c r="D13" s="26"/>
      <c r="E13" s="26"/>
      <c r="F13" s="26"/>
      <c r="G13" s="26"/>
      <c r="H13" s="26"/>
      <c r="I13" s="26"/>
      <c r="J13" s="40"/>
      <c r="K13" s="41"/>
      <c r="L13" s="42" t="s">
        <v>1244</v>
      </c>
      <c r="M13" s="43" t="s">
        <v>1221</v>
      </c>
      <c r="N13" s="44" t="s">
        <v>388</v>
      </c>
      <c r="O13" s="22"/>
      <c r="P13" s="22" t="s">
        <v>305</v>
      </c>
      <c r="Q13" s="22"/>
      <c r="R13" s="32" t="s">
        <v>73</v>
      </c>
      <c r="S13" s="42" t="s">
        <v>1253</v>
      </c>
      <c r="T13" s="32" t="s">
        <v>73</v>
      </c>
      <c r="U13" s="32" t="s">
        <v>306</v>
      </c>
      <c r="V13" s="32" t="s">
        <v>307</v>
      </c>
      <c r="W13" s="58" t="s">
        <v>308</v>
      </c>
      <c r="X13" s="27" t="s">
        <v>309</v>
      </c>
      <c r="Y13" s="53" t="s">
        <v>25</v>
      </c>
      <c r="Z13" s="22"/>
      <c r="AA13" s="69" t="e">
        <f>AA20+AA94+AA118+AA119+AA120+AA121</f>
        <v>#REF!</v>
      </c>
      <c r="AB13" s="22" t="s">
        <v>25</v>
      </c>
      <c r="AC13" s="27"/>
      <c r="AD13" s="27"/>
      <c r="AE13" s="27"/>
      <c r="AF13" s="27"/>
      <c r="AG13" s="23"/>
      <c r="AH13" s="23"/>
      <c r="AI13" s="88"/>
      <c r="AJ13" s="27">
        <v>0</v>
      </c>
      <c r="AK13" s="64">
        <v>0</v>
      </c>
      <c r="AL13" s="64">
        <v>0</v>
      </c>
      <c r="AM13" s="89">
        <v>1</v>
      </c>
      <c r="AN13" s="89">
        <v>0</v>
      </c>
      <c r="AO13" s="89">
        <v>0</v>
      </c>
      <c r="AP13" s="89">
        <v>0</v>
      </c>
      <c r="AQ13" s="28">
        <v>0</v>
      </c>
    </row>
    <row r="14" s="1" customFormat="1" ht="66" spans="1:43">
      <c r="A14" s="24">
        <v>6</v>
      </c>
      <c r="B14" s="26">
        <v>0</v>
      </c>
      <c r="C14" s="27"/>
      <c r="D14" s="27"/>
      <c r="E14" s="27"/>
      <c r="F14" s="27"/>
      <c r="G14" s="27"/>
      <c r="H14" s="27"/>
      <c r="I14" s="27"/>
      <c r="J14" s="23"/>
      <c r="K14" s="41"/>
      <c r="L14" s="42" t="s">
        <v>1245</v>
      </c>
      <c r="M14" s="43" t="s">
        <v>1221</v>
      </c>
      <c r="N14" s="44" t="s">
        <v>929</v>
      </c>
      <c r="O14" s="22"/>
      <c r="P14" s="22" t="s">
        <v>305</v>
      </c>
      <c r="Q14" s="22"/>
      <c r="R14" s="32" t="s">
        <v>73</v>
      </c>
      <c r="S14" s="42" t="s">
        <v>1253</v>
      </c>
      <c r="T14" s="32" t="s">
        <v>73</v>
      </c>
      <c r="U14" s="32" t="s">
        <v>306</v>
      </c>
      <c r="V14" s="32" t="s">
        <v>307</v>
      </c>
      <c r="W14" s="58" t="s">
        <v>308</v>
      </c>
      <c r="X14" s="27" t="s">
        <v>309</v>
      </c>
      <c r="Y14" s="53" t="s">
        <v>25</v>
      </c>
      <c r="Z14" s="22"/>
      <c r="AA14" s="69">
        <f>AA21+AA87+AA115+AA116+AA117+AA118</f>
        <v>7.4952</v>
      </c>
      <c r="AB14" s="22"/>
      <c r="AC14" s="27"/>
      <c r="AD14" s="27"/>
      <c r="AE14" s="27"/>
      <c r="AF14" s="23"/>
      <c r="AG14" s="23"/>
      <c r="AH14" s="88"/>
      <c r="AI14" s="27"/>
      <c r="AJ14" s="64">
        <v>0</v>
      </c>
      <c r="AK14" s="64">
        <v>0</v>
      </c>
      <c r="AL14" s="64">
        <v>0</v>
      </c>
      <c r="AM14" s="89">
        <v>0</v>
      </c>
      <c r="AN14" s="89">
        <v>1</v>
      </c>
      <c r="AO14" s="89">
        <v>0</v>
      </c>
      <c r="AP14" s="89">
        <v>0</v>
      </c>
      <c r="AQ14" s="86">
        <v>0</v>
      </c>
    </row>
    <row r="15" s="1" customFormat="1" ht="66" spans="1:43">
      <c r="A15" s="24">
        <v>7</v>
      </c>
      <c r="B15" s="26">
        <v>0</v>
      </c>
      <c r="C15" s="26"/>
      <c r="D15" s="26"/>
      <c r="E15" s="26"/>
      <c r="F15" s="26"/>
      <c r="G15" s="26"/>
      <c r="H15" s="26"/>
      <c r="I15" s="26"/>
      <c r="J15" s="40"/>
      <c r="K15" s="41"/>
      <c r="L15" s="42" t="s">
        <v>1205</v>
      </c>
      <c r="M15" s="43" t="s">
        <v>1222</v>
      </c>
      <c r="N15" s="44" t="s">
        <v>701</v>
      </c>
      <c r="O15" s="22"/>
      <c r="P15" s="22" t="s">
        <v>305</v>
      </c>
      <c r="Q15" s="22"/>
      <c r="R15" s="32" t="s">
        <v>73</v>
      </c>
      <c r="S15" s="42" t="s">
        <v>1253</v>
      </c>
      <c r="T15" s="32" t="s">
        <v>73</v>
      </c>
      <c r="U15" s="32" t="s">
        <v>306</v>
      </c>
      <c r="V15" s="32" t="s">
        <v>307</v>
      </c>
      <c r="W15" s="58" t="s">
        <v>308</v>
      </c>
      <c r="X15" s="27" t="s">
        <v>309</v>
      </c>
      <c r="Y15" s="53" t="s">
        <v>25</v>
      </c>
      <c r="Z15" s="22"/>
      <c r="AA15" s="69">
        <f>AA22+AA96+AA120+AA121+AA122+AA123</f>
        <v>9.8447</v>
      </c>
      <c r="AB15" s="22" t="s">
        <v>25</v>
      </c>
      <c r="AC15" s="27"/>
      <c r="AD15" s="27"/>
      <c r="AE15" s="27"/>
      <c r="AF15" s="27"/>
      <c r="AG15" s="23"/>
      <c r="AH15" s="23"/>
      <c r="AI15" s="88"/>
      <c r="AJ15" s="27">
        <v>0</v>
      </c>
      <c r="AK15" s="64">
        <v>0</v>
      </c>
      <c r="AL15" s="64">
        <v>0</v>
      </c>
      <c r="AM15" s="89">
        <v>0</v>
      </c>
      <c r="AN15" s="89">
        <v>0</v>
      </c>
      <c r="AO15" s="89">
        <v>1</v>
      </c>
      <c r="AP15" s="89">
        <v>0</v>
      </c>
      <c r="AQ15" s="28">
        <v>0</v>
      </c>
    </row>
    <row r="16" s="1" customFormat="1" ht="66" spans="1:43">
      <c r="A16" s="24">
        <v>8</v>
      </c>
      <c r="B16" s="26">
        <v>0</v>
      </c>
      <c r="C16" s="26"/>
      <c r="D16" s="26"/>
      <c r="E16" s="26"/>
      <c r="F16" s="26"/>
      <c r="G16" s="26"/>
      <c r="H16" s="26"/>
      <c r="I16" s="26"/>
      <c r="J16" s="40"/>
      <c r="K16" s="41"/>
      <c r="L16" s="42" t="s">
        <v>1206</v>
      </c>
      <c r="M16" s="43" t="s">
        <v>1222</v>
      </c>
      <c r="N16" s="44" t="s">
        <v>702</v>
      </c>
      <c r="O16" s="22"/>
      <c r="P16" s="22" t="s">
        <v>305</v>
      </c>
      <c r="Q16" s="22"/>
      <c r="R16" s="32" t="s">
        <v>73</v>
      </c>
      <c r="S16" s="42" t="s">
        <v>1253</v>
      </c>
      <c r="T16" s="32" t="s">
        <v>73</v>
      </c>
      <c r="U16" s="32" t="s">
        <v>306</v>
      </c>
      <c r="V16" s="32" t="s">
        <v>307</v>
      </c>
      <c r="W16" s="58" t="s">
        <v>308</v>
      </c>
      <c r="X16" s="27" t="s">
        <v>309</v>
      </c>
      <c r="Y16" s="53" t="s">
        <v>25</v>
      </c>
      <c r="Z16" s="22"/>
      <c r="AA16" s="69" t="e">
        <f>AA25+AA97+AA121+AA122+AA123+AA124</f>
        <v>#REF!</v>
      </c>
      <c r="AB16" s="22" t="s">
        <v>25</v>
      </c>
      <c r="AC16" s="27"/>
      <c r="AD16" s="27"/>
      <c r="AE16" s="27"/>
      <c r="AF16" s="27"/>
      <c r="AG16" s="23"/>
      <c r="AH16" s="23"/>
      <c r="AI16" s="88"/>
      <c r="AJ16" s="27">
        <v>0</v>
      </c>
      <c r="AK16" s="64">
        <v>0</v>
      </c>
      <c r="AL16" s="64">
        <v>0</v>
      </c>
      <c r="AM16" s="89">
        <v>0</v>
      </c>
      <c r="AN16" s="89">
        <v>0</v>
      </c>
      <c r="AO16" s="89">
        <v>0</v>
      </c>
      <c r="AP16" s="89">
        <v>1</v>
      </c>
      <c r="AQ16" s="28">
        <v>0</v>
      </c>
    </row>
    <row r="17" s="2" customFormat="1" ht="39.95" customHeight="1" spans="1:43">
      <c r="A17" s="24">
        <v>9</v>
      </c>
      <c r="B17" s="25"/>
      <c r="C17" s="28">
        <v>1</v>
      </c>
      <c r="D17" s="28"/>
      <c r="E17" s="28"/>
      <c r="F17" s="28"/>
      <c r="G17" s="28"/>
      <c r="H17" s="28"/>
      <c r="I17" s="28"/>
      <c r="J17" s="45"/>
      <c r="K17" s="35"/>
      <c r="L17" s="46" t="s">
        <v>1254</v>
      </c>
      <c r="M17" s="37" t="s">
        <v>931</v>
      </c>
      <c r="N17" s="38" t="s">
        <v>336</v>
      </c>
      <c r="O17" s="39"/>
      <c r="P17" s="39" t="s">
        <v>305</v>
      </c>
      <c r="Q17" s="39"/>
      <c r="R17" s="60" t="s">
        <v>73</v>
      </c>
      <c r="S17" s="46" t="s">
        <v>1255</v>
      </c>
      <c r="T17" s="60" t="s">
        <v>73</v>
      </c>
      <c r="U17" s="60" t="s">
        <v>306</v>
      </c>
      <c r="V17" s="60" t="s">
        <v>307</v>
      </c>
      <c r="W17" s="61" t="s">
        <v>308</v>
      </c>
      <c r="X17" s="28" t="s">
        <v>309</v>
      </c>
      <c r="Y17" s="65" t="s">
        <v>25</v>
      </c>
      <c r="Z17" s="39"/>
      <c r="AA17" s="68" t="e">
        <f>#REF!</f>
        <v>#REF!</v>
      </c>
      <c r="AB17" s="39" t="s">
        <v>25</v>
      </c>
      <c r="AC17" s="28"/>
      <c r="AD17" s="28"/>
      <c r="AE17" s="28"/>
      <c r="AF17" s="45"/>
      <c r="AG17" s="45"/>
      <c r="AH17" s="85"/>
      <c r="AI17" s="28">
        <v>1</v>
      </c>
      <c r="AJ17" s="86">
        <v>0</v>
      </c>
      <c r="AK17" s="86">
        <v>0</v>
      </c>
      <c r="AL17" s="86">
        <v>0</v>
      </c>
      <c r="AM17" s="87">
        <v>0</v>
      </c>
      <c r="AN17" s="87">
        <v>0</v>
      </c>
      <c r="AO17" s="87">
        <v>0</v>
      </c>
      <c r="AP17" s="87">
        <v>0</v>
      </c>
      <c r="AQ17" s="86">
        <v>1</v>
      </c>
    </row>
    <row r="18" s="1" customFormat="1" ht="39.95" customHeight="1" spans="1:43">
      <c r="A18" s="24">
        <v>10</v>
      </c>
      <c r="B18" s="26"/>
      <c r="C18" s="27">
        <v>1</v>
      </c>
      <c r="D18" s="27"/>
      <c r="E18" s="27"/>
      <c r="F18" s="27"/>
      <c r="G18" s="27"/>
      <c r="H18" s="27"/>
      <c r="I18" s="27"/>
      <c r="J18" s="23"/>
      <c r="K18" s="41"/>
      <c r="L18" s="42" t="s">
        <v>1255</v>
      </c>
      <c r="M18" s="43" t="s">
        <v>934</v>
      </c>
      <c r="N18" s="47" t="s">
        <v>326</v>
      </c>
      <c r="O18" s="22"/>
      <c r="P18" s="22" t="s">
        <v>305</v>
      </c>
      <c r="Q18" s="22"/>
      <c r="R18" s="32" t="s">
        <v>73</v>
      </c>
      <c r="S18" s="42" t="s">
        <v>1255</v>
      </c>
      <c r="T18" s="32" t="s">
        <v>73</v>
      </c>
      <c r="U18" s="32" t="s">
        <v>306</v>
      </c>
      <c r="V18" s="32" t="s">
        <v>307</v>
      </c>
      <c r="W18" s="58" t="s">
        <v>308</v>
      </c>
      <c r="X18" s="27" t="s">
        <v>309</v>
      </c>
      <c r="Y18" s="53" t="s">
        <v>25</v>
      </c>
      <c r="Z18" s="22"/>
      <c r="AA18" s="69" t="e">
        <f>AA19</f>
        <v>#REF!</v>
      </c>
      <c r="AB18" s="22" t="s">
        <v>25</v>
      </c>
      <c r="AC18" s="27"/>
      <c r="AD18" s="27"/>
      <c r="AE18" s="27"/>
      <c r="AF18" s="23"/>
      <c r="AG18" s="23"/>
      <c r="AH18" s="88"/>
      <c r="AI18" s="27">
        <v>1</v>
      </c>
      <c r="AJ18" s="64">
        <v>1</v>
      </c>
      <c r="AK18" s="64">
        <v>0</v>
      </c>
      <c r="AL18" s="64">
        <v>0</v>
      </c>
      <c r="AM18" s="89">
        <v>0</v>
      </c>
      <c r="AN18" s="89">
        <v>0</v>
      </c>
      <c r="AO18" s="89">
        <v>0</v>
      </c>
      <c r="AP18" s="89">
        <v>0</v>
      </c>
      <c r="AQ18" s="86">
        <v>0</v>
      </c>
    </row>
    <row r="19" s="1" customFormat="1" ht="39.95" customHeight="1" spans="1:43">
      <c r="A19" s="24">
        <v>11</v>
      </c>
      <c r="B19" s="26"/>
      <c r="C19" s="27">
        <v>1</v>
      </c>
      <c r="D19" s="27"/>
      <c r="E19" s="27"/>
      <c r="F19" s="27"/>
      <c r="G19" s="27"/>
      <c r="H19" s="27"/>
      <c r="I19" s="27"/>
      <c r="J19" s="48"/>
      <c r="K19" s="49"/>
      <c r="L19" s="42" t="s">
        <v>1256</v>
      </c>
      <c r="M19" s="43" t="s">
        <v>878</v>
      </c>
      <c r="N19" s="50" t="s">
        <v>331</v>
      </c>
      <c r="O19" s="22"/>
      <c r="P19" s="22" t="s">
        <v>305</v>
      </c>
      <c r="Q19" s="22"/>
      <c r="R19" s="32" t="s">
        <v>73</v>
      </c>
      <c r="S19" s="42" t="s">
        <v>1256</v>
      </c>
      <c r="T19" s="32" t="s">
        <v>73</v>
      </c>
      <c r="U19" s="32" t="s">
        <v>306</v>
      </c>
      <c r="V19" s="32" t="s">
        <v>307</v>
      </c>
      <c r="W19" s="58" t="s">
        <v>308</v>
      </c>
      <c r="X19" s="27" t="s">
        <v>309</v>
      </c>
      <c r="Y19" s="53" t="s">
        <v>25</v>
      </c>
      <c r="Z19" s="22"/>
      <c r="AA19" s="69" t="e">
        <f>AA25+AA75+AA76+AA77*AJ77</f>
        <v>#REF!</v>
      </c>
      <c r="AB19" s="22" t="s">
        <v>25</v>
      </c>
      <c r="AC19" s="33"/>
      <c r="AD19" s="33"/>
      <c r="AE19" s="33"/>
      <c r="AF19" s="70"/>
      <c r="AG19" s="70"/>
      <c r="AH19" s="88"/>
      <c r="AI19" s="27">
        <v>0</v>
      </c>
      <c r="AJ19" s="64">
        <v>0</v>
      </c>
      <c r="AK19" s="64">
        <v>1</v>
      </c>
      <c r="AL19" s="64">
        <v>0</v>
      </c>
      <c r="AM19" s="89">
        <v>0</v>
      </c>
      <c r="AN19" s="89">
        <v>0</v>
      </c>
      <c r="AO19" s="89">
        <v>0</v>
      </c>
      <c r="AP19" s="89">
        <v>0</v>
      </c>
      <c r="AQ19" s="86">
        <v>0</v>
      </c>
    </row>
    <row r="20" s="1" customFormat="1" ht="39.95" customHeight="1" spans="1:43">
      <c r="A20" s="24">
        <v>12</v>
      </c>
      <c r="B20" s="26"/>
      <c r="C20" s="27">
        <v>1</v>
      </c>
      <c r="D20" s="27"/>
      <c r="E20" s="27"/>
      <c r="F20" s="27"/>
      <c r="G20" s="27"/>
      <c r="H20" s="27"/>
      <c r="I20" s="27"/>
      <c r="J20" s="48"/>
      <c r="K20" s="49"/>
      <c r="L20" s="42" t="s">
        <v>1257</v>
      </c>
      <c r="M20" s="43" t="s">
        <v>878</v>
      </c>
      <c r="N20" s="50" t="s">
        <v>331</v>
      </c>
      <c r="O20" s="22"/>
      <c r="P20" s="22" t="s">
        <v>305</v>
      </c>
      <c r="Q20" s="22"/>
      <c r="R20" s="32" t="s">
        <v>73</v>
      </c>
      <c r="S20" s="42" t="s">
        <v>1256</v>
      </c>
      <c r="T20" s="32" t="s">
        <v>73</v>
      </c>
      <c r="U20" s="32" t="s">
        <v>306</v>
      </c>
      <c r="V20" s="32" t="s">
        <v>307</v>
      </c>
      <c r="W20" s="58" t="s">
        <v>308</v>
      </c>
      <c r="X20" s="27" t="s">
        <v>309</v>
      </c>
      <c r="Y20" s="53" t="s">
        <v>25</v>
      </c>
      <c r="Z20" s="22"/>
      <c r="AA20" s="69" t="e">
        <f>AA26+AA76+AA77+AA79*AJ79</f>
        <v>#REF!</v>
      </c>
      <c r="AB20" s="22" t="s">
        <v>25</v>
      </c>
      <c r="AC20" s="33"/>
      <c r="AD20" s="33"/>
      <c r="AE20" s="33"/>
      <c r="AF20" s="70"/>
      <c r="AG20" s="70"/>
      <c r="AH20" s="88"/>
      <c r="AI20" s="27">
        <v>0</v>
      </c>
      <c r="AJ20" s="64">
        <v>0</v>
      </c>
      <c r="AK20" s="64">
        <v>0</v>
      </c>
      <c r="AL20" s="64">
        <v>1</v>
      </c>
      <c r="AM20" s="89">
        <v>0</v>
      </c>
      <c r="AN20" s="89">
        <v>0</v>
      </c>
      <c r="AO20" s="89">
        <v>0</v>
      </c>
      <c r="AP20" s="89">
        <v>0</v>
      </c>
      <c r="AQ20" s="86">
        <v>0</v>
      </c>
    </row>
    <row r="21" s="1" customFormat="1" ht="66" spans="1:43">
      <c r="A21" s="24">
        <v>13</v>
      </c>
      <c r="B21" s="26"/>
      <c r="C21" s="27">
        <v>1</v>
      </c>
      <c r="D21" s="27"/>
      <c r="E21" s="27"/>
      <c r="F21" s="27"/>
      <c r="G21" s="27"/>
      <c r="H21" s="27"/>
      <c r="I21" s="27"/>
      <c r="J21" s="48"/>
      <c r="K21" s="49"/>
      <c r="L21" s="42" t="s">
        <v>1223</v>
      </c>
      <c r="M21" s="43" t="s">
        <v>878</v>
      </c>
      <c r="N21" s="44" t="s">
        <v>388</v>
      </c>
      <c r="O21" s="22"/>
      <c r="P21" s="22" t="s">
        <v>305</v>
      </c>
      <c r="Q21" s="22"/>
      <c r="R21" s="32" t="s">
        <v>73</v>
      </c>
      <c r="S21" s="42" t="s">
        <v>1256</v>
      </c>
      <c r="T21" s="32" t="s">
        <v>73</v>
      </c>
      <c r="U21" s="32" t="s">
        <v>306</v>
      </c>
      <c r="V21" s="32" t="s">
        <v>307</v>
      </c>
      <c r="W21" s="58" t="s">
        <v>308</v>
      </c>
      <c r="X21" s="27" t="s">
        <v>309</v>
      </c>
      <c r="Y21" s="53" t="s">
        <v>25</v>
      </c>
      <c r="Z21" s="22"/>
      <c r="AA21" s="69">
        <f>AA31+AA79+AA80+AA81*AJ81</f>
        <v>6.9278</v>
      </c>
      <c r="AB21" s="22" t="s">
        <v>25</v>
      </c>
      <c r="AC21" s="33"/>
      <c r="AD21" s="33"/>
      <c r="AE21" s="33"/>
      <c r="AF21" s="70"/>
      <c r="AG21" s="70"/>
      <c r="AH21" s="88"/>
      <c r="AI21" s="27">
        <v>0</v>
      </c>
      <c r="AJ21" s="64">
        <v>0</v>
      </c>
      <c r="AK21" s="64">
        <v>0</v>
      </c>
      <c r="AL21" s="64">
        <v>0</v>
      </c>
      <c r="AM21" s="89">
        <v>1</v>
      </c>
      <c r="AN21" s="89">
        <v>0</v>
      </c>
      <c r="AO21" s="89">
        <v>0</v>
      </c>
      <c r="AP21" s="89">
        <v>0</v>
      </c>
      <c r="AQ21" s="86">
        <v>0</v>
      </c>
    </row>
    <row r="22" s="1" customFormat="1" ht="66" spans="1:43">
      <c r="A22" s="24">
        <v>14</v>
      </c>
      <c r="B22" s="26"/>
      <c r="C22" s="27">
        <v>1</v>
      </c>
      <c r="D22" s="27"/>
      <c r="E22" s="27"/>
      <c r="F22" s="27"/>
      <c r="G22" s="27"/>
      <c r="H22" s="27"/>
      <c r="I22" s="27"/>
      <c r="J22" s="48"/>
      <c r="K22" s="49"/>
      <c r="L22" s="42" t="s">
        <v>1224</v>
      </c>
      <c r="M22" s="43" t="s">
        <v>878</v>
      </c>
      <c r="N22" s="44" t="s">
        <v>929</v>
      </c>
      <c r="O22" s="22"/>
      <c r="P22" s="22" t="s">
        <v>305</v>
      </c>
      <c r="Q22" s="22"/>
      <c r="R22" s="32" t="s">
        <v>73</v>
      </c>
      <c r="S22" s="42" t="s">
        <v>1256</v>
      </c>
      <c r="T22" s="32" t="s">
        <v>73</v>
      </c>
      <c r="U22" s="32" t="s">
        <v>306</v>
      </c>
      <c r="V22" s="32" t="s">
        <v>307</v>
      </c>
      <c r="W22" s="58" t="s">
        <v>308</v>
      </c>
      <c r="X22" s="27" t="s">
        <v>309</v>
      </c>
      <c r="Y22" s="53" t="s">
        <v>25</v>
      </c>
      <c r="Z22" s="22"/>
      <c r="AA22" s="69">
        <f>AA31+AA79+AA80+AA81*AJ81</f>
        <v>6.9278</v>
      </c>
      <c r="AB22" s="22" t="s">
        <v>25</v>
      </c>
      <c r="AC22" s="33"/>
      <c r="AD22" s="33"/>
      <c r="AE22" s="33"/>
      <c r="AF22" s="70"/>
      <c r="AG22" s="70"/>
      <c r="AH22" s="88"/>
      <c r="AI22" s="27">
        <v>0</v>
      </c>
      <c r="AJ22" s="64">
        <v>0</v>
      </c>
      <c r="AK22" s="64">
        <v>0</v>
      </c>
      <c r="AL22" s="64">
        <v>0</v>
      </c>
      <c r="AM22" s="89">
        <v>0</v>
      </c>
      <c r="AN22" s="89">
        <v>1</v>
      </c>
      <c r="AO22" s="89">
        <v>0</v>
      </c>
      <c r="AP22" s="89">
        <v>0</v>
      </c>
      <c r="AQ22" s="86">
        <v>0</v>
      </c>
    </row>
    <row r="23" s="1" customFormat="1" ht="66" spans="1:43">
      <c r="A23" s="24">
        <v>15</v>
      </c>
      <c r="B23" s="26"/>
      <c r="C23" s="27">
        <v>1</v>
      </c>
      <c r="D23" s="27"/>
      <c r="E23" s="27"/>
      <c r="F23" s="27"/>
      <c r="G23" s="27"/>
      <c r="H23" s="27"/>
      <c r="I23" s="27"/>
      <c r="J23" s="48"/>
      <c r="K23" s="49"/>
      <c r="L23" s="42" t="s">
        <v>1225</v>
      </c>
      <c r="M23" s="43" t="s">
        <v>878</v>
      </c>
      <c r="N23" s="44" t="s">
        <v>701</v>
      </c>
      <c r="O23" s="22"/>
      <c r="P23" s="22" t="s">
        <v>305</v>
      </c>
      <c r="Q23" s="22"/>
      <c r="R23" s="32" t="s">
        <v>73</v>
      </c>
      <c r="S23" s="42" t="s">
        <v>1256</v>
      </c>
      <c r="T23" s="32" t="s">
        <v>73</v>
      </c>
      <c r="U23" s="32" t="s">
        <v>306</v>
      </c>
      <c r="V23" s="32" t="s">
        <v>307</v>
      </c>
      <c r="W23" s="58" t="s">
        <v>308</v>
      </c>
      <c r="X23" s="27" t="s">
        <v>309</v>
      </c>
      <c r="Y23" s="53" t="s">
        <v>25</v>
      </c>
      <c r="Z23" s="22"/>
      <c r="AA23" s="69">
        <f>AA33+AA81+AA82+AA83*AJ83</f>
        <v>8.7196</v>
      </c>
      <c r="AB23" s="22" t="s">
        <v>25</v>
      </c>
      <c r="AC23" s="33"/>
      <c r="AD23" s="33"/>
      <c r="AE23" s="33"/>
      <c r="AF23" s="70"/>
      <c r="AG23" s="70"/>
      <c r="AH23" s="88"/>
      <c r="AI23" s="27">
        <v>0</v>
      </c>
      <c r="AJ23" s="64">
        <v>0</v>
      </c>
      <c r="AK23" s="64">
        <v>0</v>
      </c>
      <c r="AL23" s="64">
        <v>0</v>
      </c>
      <c r="AM23" s="89">
        <v>0</v>
      </c>
      <c r="AN23" s="89">
        <v>0</v>
      </c>
      <c r="AO23" s="89">
        <v>1</v>
      </c>
      <c r="AP23" s="89">
        <v>0</v>
      </c>
      <c r="AQ23" s="86">
        <v>0</v>
      </c>
    </row>
    <row r="24" s="1" customFormat="1" ht="66" spans="1:43">
      <c r="A24" s="24">
        <v>16</v>
      </c>
      <c r="B24" s="26"/>
      <c r="C24" s="27">
        <v>1</v>
      </c>
      <c r="D24" s="27"/>
      <c r="E24" s="27"/>
      <c r="F24" s="27"/>
      <c r="G24" s="27"/>
      <c r="H24" s="27"/>
      <c r="I24" s="27"/>
      <c r="J24" s="48"/>
      <c r="K24" s="49"/>
      <c r="L24" s="42" t="s">
        <v>1226</v>
      </c>
      <c r="M24" s="43" t="s">
        <v>878</v>
      </c>
      <c r="N24" s="44" t="s">
        <v>702</v>
      </c>
      <c r="O24" s="22"/>
      <c r="P24" s="22" t="s">
        <v>305</v>
      </c>
      <c r="Q24" s="22"/>
      <c r="R24" s="32" t="s">
        <v>73</v>
      </c>
      <c r="S24" s="42" t="s">
        <v>1256</v>
      </c>
      <c r="T24" s="32" t="s">
        <v>73</v>
      </c>
      <c r="U24" s="32" t="s">
        <v>306</v>
      </c>
      <c r="V24" s="32" t="s">
        <v>307</v>
      </c>
      <c r="W24" s="58" t="s">
        <v>308</v>
      </c>
      <c r="X24" s="27" t="s">
        <v>309</v>
      </c>
      <c r="Y24" s="53" t="s">
        <v>25</v>
      </c>
      <c r="Z24" s="22"/>
      <c r="AA24" s="69">
        <f>AA33+AA81+AA82+AA83*AJ83</f>
        <v>8.7196</v>
      </c>
      <c r="AB24" s="22" t="s">
        <v>25</v>
      </c>
      <c r="AC24" s="33"/>
      <c r="AD24" s="33"/>
      <c r="AE24" s="33"/>
      <c r="AF24" s="70"/>
      <c r="AG24" s="70"/>
      <c r="AH24" s="88"/>
      <c r="AI24" s="27">
        <v>0</v>
      </c>
      <c r="AJ24" s="64">
        <v>0</v>
      </c>
      <c r="AK24" s="64">
        <v>0</v>
      </c>
      <c r="AL24" s="64">
        <v>0</v>
      </c>
      <c r="AM24" s="89">
        <v>0</v>
      </c>
      <c r="AN24" s="89">
        <v>0</v>
      </c>
      <c r="AO24" s="89">
        <v>0</v>
      </c>
      <c r="AP24" s="89">
        <v>1</v>
      </c>
      <c r="AQ24" s="86">
        <v>0</v>
      </c>
    </row>
    <row r="25" s="1" customFormat="1" ht="39.95" customHeight="1" spans="1:43">
      <c r="A25" s="24">
        <v>17</v>
      </c>
      <c r="B25" s="26"/>
      <c r="C25" s="27"/>
      <c r="D25" s="27">
        <v>2</v>
      </c>
      <c r="E25" s="27"/>
      <c r="F25" s="27"/>
      <c r="G25" s="27"/>
      <c r="H25" s="27"/>
      <c r="I25" s="27"/>
      <c r="J25" s="48"/>
      <c r="K25" s="49"/>
      <c r="L25" s="42" t="s">
        <v>1258</v>
      </c>
      <c r="M25" s="43" t="s">
        <v>940</v>
      </c>
      <c r="N25" s="47" t="s">
        <v>326</v>
      </c>
      <c r="O25" s="22"/>
      <c r="P25" s="22" t="s">
        <v>305</v>
      </c>
      <c r="Q25" s="33"/>
      <c r="R25" s="32" t="s">
        <v>73</v>
      </c>
      <c r="S25" s="53" t="s">
        <v>327</v>
      </c>
      <c r="T25" s="32" t="s">
        <v>73</v>
      </c>
      <c r="U25" s="32" t="s">
        <v>306</v>
      </c>
      <c r="V25" s="32" t="s">
        <v>307</v>
      </c>
      <c r="W25" s="58" t="s">
        <v>308</v>
      </c>
      <c r="X25" s="27" t="s">
        <v>309</v>
      </c>
      <c r="Y25" s="53" t="s">
        <v>25</v>
      </c>
      <c r="Z25" s="22"/>
      <c r="AA25" s="69" t="e">
        <f>AA26</f>
        <v>#REF!</v>
      </c>
      <c r="AB25" s="22" t="s">
        <v>25</v>
      </c>
      <c r="AC25" s="33"/>
      <c r="AD25" s="33"/>
      <c r="AE25" s="33"/>
      <c r="AF25" s="70"/>
      <c r="AG25" s="70"/>
      <c r="AH25" s="88"/>
      <c r="AI25" s="27">
        <v>1</v>
      </c>
      <c r="AJ25" s="64">
        <v>1</v>
      </c>
      <c r="AK25" s="64">
        <v>0</v>
      </c>
      <c r="AL25" s="64">
        <v>0</v>
      </c>
      <c r="AM25" s="89">
        <v>0</v>
      </c>
      <c r="AN25" s="89">
        <v>0</v>
      </c>
      <c r="AO25" s="89">
        <v>0</v>
      </c>
      <c r="AP25" s="89">
        <v>0</v>
      </c>
      <c r="AQ25" s="86">
        <v>1</v>
      </c>
    </row>
    <row r="26" ht="39.95" customHeight="1" spans="1:43">
      <c r="A26" s="24">
        <v>18</v>
      </c>
      <c r="B26" s="26"/>
      <c r="C26" s="27"/>
      <c r="D26" s="27">
        <v>2</v>
      </c>
      <c r="E26" s="27"/>
      <c r="F26" s="27"/>
      <c r="G26" s="27"/>
      <c r="H26" s="27"/>
      <c r="I26" s="27"/>
      <c r="J26" s="33"/>
      <c r="K26" s="41"/>
      <c r="L26" s="42" t="s">
        <v>1259</v>
      </c>
      <c r="M26" s="43" t="s">
        <v>884</v>
      </c>
      <c r="N26" s="50" t="s">
        <v>331</v>
      </c>
      <c r="O26" s="22"/>
      <c r="P26" s="22" t="s">
        <v>305</v>
      </c>
      <c r="Q26" s="33"/>
      <c r="R26" s="32" t="s">
        <v>73</v>
      </c>
      <c r="S26" s="53" t="s">
        <v>327</v>
      </c>
      <c r="T26" s="32" t="s">
        <v>73</v>
      </c>
      <c r="U26" s="32" t="s">
        <v>306</v>
      </c>
      <c r="V26" s="32" t="s">
        <v>307</v>
      </c>
      <c r="W26" s="58" t="s">
        <v>308</v>
      </c>
      <c r="X26" s="27" t="s">
        <v>309</v>
      </c>
      <c r="Y26" s="53" t="s">
        <v>25</v>
      </c>
      <c r="Z26" s="22"/>
      <c r="AA26" s="69" t="e">
        <f>AA32+AA62+AA68+AA73+AA74*AJ74</f>
        <v>#REF!</v>
      </c>
      <c r="AB26" s="22" t="s">
        <v>25</v>
      </c>
      <c r="AC26" s="22" t="s">
        <v>25</v>
      </c>
      <c r="AD26" s="22" t="s">
        <v>25</v>
      </c>
      <c r="AE26" s="22" t="s">
        <v>25</v>
      </c>
      <c r="AF26" s="22" t="s">
        <v>25</v>
      </c>
      <c r="AG26" s="22" t="s">
        <v>25</v>
      </c>
      <c r="AH26" s="54"/>
      <c r="AI26" s="27">
        <v>0</v>
      </c>
      <c r="AJ26" s="22">
        <v>0</v>
      </c>
      <c r="AK26" s="22">
        <v>1</v>
      </c>
      <c r="AL26" s="22">
        <v>1</v>
      </c>
      <c r="AM26" s="78">
        <v>0</v>
      </c>
      <c r="AN26" s="78">
        <v>0</v>
      </c>
      <c r="AO26" s="78">
        <v>0</v>
      </c>
      <c r="AP26" s="78">
        <v>0</v>
      </c>
      <c r="AQ26" s="39">
        <v>0</v>
      </c>
    </row>
    <row r="27" ht="66" spans="1:43">
      <c r="A27" s="24">
        <v>19</v>
      </c>
      <c r="B27" s="26"/>
      <c r="C27" s="27"/>
      <c r="D27" s="27">
        <v>2</v>
      </c>
      <c r="E27" s="27"/>
      <c r="F27" s="27"/>
      <c r="G27" s="27"/>
      <c r="H27" s="27"/>
      <c r="I27" s="27"/>
      <c r="J27" s="33"/>
      <c r="K27" s="41"/>
      <c r="L27" s="42" t="s">
        <v>1227</v>
      </c>
      <c r="M27" s="43" t="s">
        <v>884</v>
      </c>
      <c r="N27" s="44" t="s">
        <v>388</v>
      </c>
      <c r="O27" s="22"/>
      <c r="P27" s="22" t="s">
        <v>305</v>
      </c>
      <c r="Q27" s="33"/>
      <c r="R27" s="32" t="s">
        <v>73</v>
      </c>
      <c r="S27" s="53" t="s">
        <v>327</v>
      </c>
      <c r="T27" s="32" t="s">
        <v>73</v>
      </c>
      <c r="U27" s="32" t="s">
        <v>306</v>
      </c>
      <c r="V27" s="32" t="s">
        <v>307</v>
      </c>
      <c r="W27" s="58" t="s">
        <v>308</v>
      </c>
      <c r="X27" s="27" t="s">
        <v>309</v>
      </c>
      <c r="Y27" s="53" t="s">
        <v>25</v>
      </c>
      <c r="Z27" s="22"/>
      <c r="AA27" s="69" t="e">
        <f>AA32+AA62+AA69+AA74+AA75*AJ75</f>
        <v>#REF!</v>
      </c>
      <c r="AB27" s="22" t="s">
        <v>25</v>
      </c>
      <c r="AC27" s="22" t="s">
        <v>25</v>
      </c>
      <c r="AD27" s="22" t="s">
        <v>25</v>
      </c>
      <c r="AE27" s="22" t="s">
        <v>25</v>
      </c>
      <c r="AF27" s="22" t="s">
        <v>25</v>
      </c>
      <c r="AG27" s="22" t="s">
        <v>25</v>
      </c>
      <c r="AH27" s="54"/>
      <c r="AI27" s="27">
        <v>0</v>
      </c>
      <c r="AJ27" s="22">
        <v>0</v>
      </c>
      <c r="AK27" s="22">
        <v>0</v>
      </c>
      <c r="AL27" s="22">
        <v>0</v>
      </c>
      <c r="AM27" s="78">
        <v>1</v>
      </c>
      <c r="AN27" s="78">
        <v>0</v>
      </c>
      <c r="AO27" s="78">
        <v>0</v>
      </c>
      <c r="AP27" s="78">
        <v>0</v>
      </c>
      <c r="AQ27" s="39">
        <v>0</v>
      </c>
    </row>
    <row r="28" ht="66" spans="1:43">
      <c r="A28" s="24">
        <v>20</v>
      </c>
      <c r="B28" s="26"/>
      <c r="C28" s="27"/>
      <c r="D28" s="27">
        <v>2</v>
      </c>
      <c r="E28" s="27"/>
      <c r="F28" s="27"/>
      <c r="G28" s="27"/>
      <c r="H28" s="27"/>
      <c r="I28" s="27"/>
      <c r="J28" s="33"/>
      <c r="K28" s="41"/>
      <c r="L28" s="42" t="s">
        <v>1228</v>
      </c>
      <c r="M28" s="43" t="s">
        <v>884</v>
      </c>
      <c r="N28" s="44" t="s">
        <v>929</v>
      </c>
      <c r="O28" s="22"/>
      <c r="P28" s="22" t="s">
        <v>305</v>
      </c>
      <c r="Q28" s="33"/>
      <c r="R28" s="32" t="s">
        <v>73</v>
      </c>
      <c r="S28" s="53" t="s">
        <v>327</v>
      </c>
      <c r="T28" s="32" t="s">
        <v>73</v>
      </c>
      <c r="U28" s="32" t="s">
        <v>306</v>
      </c>
      <c r="V28" s="32" t="s">
        <v>307</v>
      </c>
      <c r="W28" s="58" t="s">
        <v>308</v>
      </c>
      <c r="X28" s="27" t="s">
        <v>309</v>
      </c>
      <c r="Y28" s="53" t="s">
        <v>25</v>
      </c>
      <c r="Z28" s="22"/>
      <c r="AA28" s="69">
        <f>AA33+AA63+AA70+AA75+AA76*AJ76</f>
        <v>1.8913</v>
      </c>
      <c r="AB28" s="22" t="s">
        <v>25</v>
      </c>
      <c r="AC28" s="22" t="s">
        <v>25</v>
      </c>
      <c r="AD28" s="22" t="s">
        <v>25</v>
      </c>
      <c r="AE28" s="22" t="s">
        <v>25</v>
      </c>
      <c r="AF28" s="22" t="s">
        <v>25</v>
      </c>
      <c r="AG28" s="22" t="s">
        <v>25</v>
      </c>
      <c r="AH28" s="54"/>
      <c r="AI28" s="27">
        <v>0</v>
      </c>
      <c r="AJ28" s="22">
        <v>0</v>
      </c>
      <c r="AK28" s="22">
        <v>0</v>
      </c>
      <c r="AL28" s="22">
        <v>0</v>
      </c>
      <c r="AM28" s="78">
        <v>0</v>
      </c>
      <c r="AN28" s="78">
        <v>1</v>
      </c>
      <c r="AO28" s="78">
        <v>0</v>
      </c>
      <c r="AP28" s="78">
        <v>0</v>
      </c>
      <c r="AQ28" s="39">
        <v>0</v>
      </c>
    </row>
    <row r="29" ht="66" spans="1:43">
      <c r="A29" s="24">
        <v>21</v>
      </c>
      <c r="B29" s="26"/>
      <c r="C29" s="27"/>
      <c r="D29" s="27">
        <v>2</v>
      </c>
      <c r="E29" s="27"/>
      <c r="F29" s="27"/>
      <c r="G29" s="27"/>
      <c r="H29" s="27"/>
      <c r="I29" s="27"/>
      <c r="J29" s="33"/>
      <c r="K29" s="41"/>
      <c r="L29" s="42" t="s">
        <v>1229</v>
      </c>
      <c r="M29" s="43" t="s">
        <v>884</v>
      </c>
      <c r="N29" s="44" t="s">
        <v>701</v>
      </c>
      <c r="O29" s="22"/>
      <c r="P29" s="22" t="s">
        <v>305</v>
      </c>
      <c r="Q29" s="33"/>
      <c r="R29" s="32" t="s">
        <v>73</v>
      </c>
      <c r="S29" s="53" t="s">
        <v>327</v>
      </c>
      <c r="T29" s="32" t="s">
        <v>73</v>
      </c>
      <c r="U29" s="32" t="s">
        <v>306</v>
      </c>
      <c r="V29" s="32" t="s">
        <v>307</v>
      </c>
      <c r="W29" s="58" t="s">
        <v>308</v>
      </c>
      <c r="X29" s="27" t="s">
        <v>309</v>
      </c>
      <c r="Y29" s="53" t="s">
        <v>25</v>
      </c>
      <c r="Z29" s="22"/>
      <c r="AA29" s="69">
        <f>AA34+AA64+AA71+AA76+AA77*AJ77</f>
        <v>0.7602</v>
      </c>
      <c r="AB29" s="22" t="s">
        <v>25</v>
      </c>
      <c r="AC29" s="22" t="s">
        <v>25</v>
      </c>
      <c r="AD29" s="22" t="s">
        <v>25</v>
      </c>
      <c r="AE29" s="22" t="s">
        <v>25</v>
      </c>
      <c r="AF29" s="22" t="s">
        <v>25</v>
      </c>
      <c r="AG29" s="22" t="s">
        <v>25</v>
      </c>
      <c r="AH29" s="54"/>
      <c r="AI29" s="27">
        <v>0</v>
      </c>
      <c r="AJ29" s="22">
        <v>0</v>
      </c>
      <c r="AK29" s="22">
        <v>0</v>
      </c>
      <c r="AL29" s="22">
        <v>0</v>
      </c>
      <c r="AM29" s="78">
        <v>0</v>
      </c>
      <c r="AN29" s="78">
        <v>0</v>
      </c>
      <c r="AO29" s="78">
        <v>1</v>
      </c>
      <c r="AP29" s="78">
        <v>0</v>
      </c>
      <c r="AQ29" s="39">
        <v>0</v>
      </c>
    </row>
    <row r="30" ht="66" spans="1:43">
      <c r="A30" s="24">
        <v>22</v>
      </c>
      <c r="B30" s="26"/>
      <c r="C30" s="27"/>
      <c r="D30" s="27">
        <v>2</v>
      </c>
      <c r="E30" s="27"/>
      <c r="F30" s="27"/>
      <c r="G30" s="27"/>
      <c r="H30" s="27"/>
      <c r="I30" s="27"/>
      <c r="J30" s="33"/>
      <c r="K30" s="41"/>
      <c r="L30" s="42" t="s">
        <v>1230</v>
      </c>
      <c r="M30" s="43" t="s">
        <v>884</v>
      </c>
      <c r="N30" s="44" t="s">
        <v>702</v>
      </c>
      <c r="O30" s="22"/>
      <c r="P30" s="22" t="s">
        <v>305</v>
      </c>
      <c r="Q30" s="33"/>
      <c r="R30" s="32" t="s">
        <v>73</v>
      </c>
      <c r="S30" s="53" t="s">
        <v>327</v>
      </c>
      <c r="T30" s="32" t="s">
        <v>73</v>
      </c>
      <c r="U30" s="32" t="s">
        <v>306</v>
      </c>
      <c r="V30" s="32" t="s">
        <v>307</v>
      </c>
      <c r="W30" s="58" t="s">
        <v>308</v>
      </c>
      <c r="X30" s="27" t="s">
        <v>309</v>
      </c>
      <c r="Y30" s="53" t="s">
        <v>25</v>
      </c>
      <c r="Z30" s="22"/>
      <c r="AA30" s="69">
        <f>AA35+AA65+AA72+AA77+AA79*AJ79</f>
        <v>3.8476</v>
      </c>
      <c r="AB30" s="22" t="s">
        <v>25</v>
      </c>
      <c r="AC30" s="22" t="s">
        <v>25</v>
      </c>
      <c r="AD30" s="22" t="s">
        <v>25</v>
      </c>
      <c r="AE30" s="22" t="s">
        <v>25</v>
      </c>
      <c r="AF30" s="22" t="s">
        <v>25</v>
      </c>
      <c r="AG30" s="22" t="s">
        <v>25</v>
      </c>
      <c r="AH30" s="54"/>
      <c r="AI30" s="27">
        <v>0</v>
      </c>
      <c r="AJ30" s="22">
        <v>0</v>
      </c>
      <c r="AK30" s="22">
        <v>0</v>
      </c>
      <c r="AL30" s="22">
        <v>0</v>
      </c>
      <c r="AM30" s="78">
        <v>0</v>
      </c>
      <c r="AN30" s="78">
        <v>0</v>
      </c>
      <c r="AO30" s="78">
        <v>0</v>
      </c>
      <c r="AP30" s="78">
        <v>1</v>
      </c>
      <c r="AQ30" s="39">
        <v>0</v>
      </c>
    </row>
    <row r="31" ht="39.95" customHeight="1" spans="1:43">
      <c r="A31" s="24">
        <v>23</v>
      </c>
      <c r="B31" s="26"/>
      <c r="C31" s="27"/>
      <c r="D31" s="27"/>
      <c r="E31" s="27">
        <v>3</v>
      </c>
      <c r="F31" s="27"/>
      <c r="G31" s="27"/>
      <c r="H31" s="27"/>
      <c r="I31" s="27"/>
      <c r="J31" s="33"/>
      <c r="K31" s="41"/>
      <c r="L31" s="51" t="s">
        <v>1260</v>
      </c>
      <c r="M31" s="43" t="s">
        <v>1261</v>
      </c>
      <c r="N31" s="50" t="s">
        <v>247</v>
      </c>
      <c r="O31" s="22"/>
      <c r="P31" s="22"/>
      <c r="Q31" s="33"/>
      <c r="R31" s="32"/>
      <c r="S31" s="53" t="s">
        <v>327</v>
      </c>
      <c r="T31" s="32" t="s">
        <v>73</v>
      </c>
      <c r="U31" s="32" t="s">
        <v>306</v>
      </c>
      <c r="V31" s="32" t="s">
        <v>307</v>
      </c>
      <c r="W31" s="58" t="s">
        <v>308</v>
      </c>
      <c r="X31" s="27" t="s">
        <v>309</v>
      </c>
      <c r="Y31" s="53" t="s">
        <v>25</v>
      </c>
      <c r="Z31" s="22"/>
      <c r="AA31" s="69"/>
      <c r="AB31" s="22" t="s">
        <v>25</v>
      </c>
      <c r="AC31" s="22"/>
      <c r="AD31" s="22"/>
      <c r="AE31" s="22"/>
      <c r="AF31" s="22"/>
      <c r="AG31" s="22"/>
      <c r="AH31" s="54"/>
      <c r="AI31" s="27"/>
      <c r="AJ31" s="22">
        <v>1</v>
      </c>
      <c r="AK31" s="22">
        <v>1</v>
      </c>
      <c r="AL31" s="22">
        <v>1</v>
      </c>
      <c r="AM31" s="78">
        <v>1</v>
      </c>
      <c r="AN31" s="78">
        <v>1</v>
      </c>
      <c r="AO31" s="78">
        <v>1</v>
      </c>
      <c r="AP31" s="78">
        <v>1</v>
      </c>
      <c r="AQ31" s="39">
        <v>1</v>
      </c>
    </row>
    <row r="32" ht="39.95" customHeight="1" spans="1:43">
      <c r="A32" s="24">
        <v>24</v>
      </c>
      <c r="B32" s="26"/>
      <c r="C32" s="27"/>
      <c r="D32" s="27"/>
      <c r="E32" s="27"/>
      <c r="F32" s="27">
        <v>4</v>
      </c>
      <c r="G32" s="27"/>
      <c r="H32" s="27"/>
      <c r="I32" s="27"/>
      <c r="J32" s="33"/>
      <c r="K32" s="41"/>
      <c r="L32" s="51" t="s">
        <v>1262</v>
      </c>
      <c r="M32" s="43" t="s">
        <v>945</v>
      </c>
      <c r="N32" s="47" t="s">
        <v>247</v>
      </c>
      <c r="O32" s="22"/>
      <c r="P32" s="22" t="s">
        <v>305</v>
      </c>
      <c r="Q32" s="48"/>
      <c r="R32" s="32" t="s">
        <v>73</v>
      </c>
      <c r="S32" s="51" t="s">
        <v>1262</v>
      </c>
      <c r="T32" s="32" t="s">
        <v>73</v>
      </c>
      <c r="U32" s="32" t="s">
        <v>306</v>
      </c>
      <c r="V32" s="32" t="s">
        <v>307</v>
      </c>
      <c r="W32" s="29" t="s">
        <v>328</v>
      </c>
      <c r="X32" s="27" t="s">
        <v>309</v>
      </c>
      <c r="Y32" s="53" t="s">
        <v>25</v>
      </c>
      <c r="Z32" s="22" t="s">
        <v>25</v>
      </c>
      <c r="AA32" s="69" t="e">
        <f>AA33+AA34+AA35*AJ35+AA36+#REF!+AA38+AA39+AA40+#REF!+AA45+AA55*AJ55+#REF!</f>
        <v>#REF!</v>
      </c>
      <c r="AB32" s="22" t="s">
        <v>25</v>
      </c>
      <c r="AC32" s="22" t="s">
        <v>25</v>
      </c>
      <c r="AD32" s="22" t="s">
        <v>25</v>
      </c>
      <c r="AE32" s="22" t="s">
        <v>25</v>
      </c>
      <c r="AF32" s="22" t="s">
        <v>25</v>
      </c>
      <c r="AG32" s="22" t="s">
        <v>25</v>
      </c>
      <c r="AH32" s="22" t="s">
        <v>25</v>
      </c>
      <c r="AI32" s="88"/>
      <c r="AJ32" s="27">
        <v>1</v>
      </c>
      <c r="AK32" s="22">
        <v>1</v>
      </c>
      <c r="AL32" s="22">
        <v>1</v>
      </c>
      <c r="AM32" s="78">
        <v>1</v>
      </c>
      <c r="AN32" s="78">
        <v>1</v>
      </c>
      <c r="AO32" s="78">
        <v>1</v>
      </c>
      <c r="AP32" s="78">
        <v>1</v>
      </c>
      <c r="AQ32" s="28">
        <v>1</v>
      </c>
    </row>
    <row r="33" ht="39.95" customHeight="1" spans="1:43">
      <c r="A33" s="24">
        <v>25</v>
      </c>
      <c r="B33" s="27"/>
      <c r="C33" s="27"/>
      <c r="D33" s="27"/>
      <c r="E33" s="27"/>
      <c r="F33" s="27"/>
      <c r="G33" s="27">
        <v>5</v>
      </c>
      <c r="H33" s="27"/>
      <c r="I33" s="27"/>
      <c r="J33" s="33"/>
      <c r="K33" s="33"/>
      <c r="L33" s="42" t="s">
        <v>1263</v>
      </c>
      <c r="M33" s="43" t="s">
        <v>950</v>
      </c>
      <c r="N33" s="47" t="s">
        <v>247</v>
      </c>
      <c r="O33" s="29"/>
      <c r="P33" s="23" t="s">
        <v>305</v>
      </c>
      <c r="Q33" s="48"/>
      <c r="R33" s="32" t="s">
        <v>73</v>
      </c>
      <c r="S33" s="42" t="s">
        <v>1263</v>
      </c>
      <c r="T33" s="32" t="s">
        <v>73</v>
      </c>
      <c r="U33" s="32" t="s">
        <v>306</v>
      </c>
      <c r="V33" s="32" t="s">
        <v>307</v>
      </c>
      <c r="W33" s="29" t="s">
        <v>480</v>
      </c>
      <c r="X33" s="27" t="s">
        <v>1018</v>
      </c>
      <c r="Y33" s="53" t="s">
        <v>504</v>
      </c>
      <c r="Z33" s="22" t="s">
        <v>25</v>
      </c>
      <c r="AA33" s="71">
        <v>1.464</v>
      </c>
      <c r="AB33" s="22" t="s">
        <v>25</v>
      </c>
      <c r="AC33" s="22"/>
      <c r="AD33" s="22"/>
      <c r="AE33" s="22"/>
      <c r="AF33" s="22"/>
      <c r="AG33" s="22"/>
      <c r="AH33" s="22"/>
      <c r="AI33" s="88"/>
      <c r="AJ33" s="27">
        <v>1</v>
      </c>
      <c r="AK33" s="22">
        <v>1</v>
      </c>
      <c r="AL33" s="22">
        <v>1</v>
      </c>
      <c r="AM33" s="78">
        <v>1</v>
      </c>
      <c r="AN33" s="78">
        <v>1</v>
      </c>
      <c r="AO33" s="78">
        <v>1</v>
      </c>
      <c r="AP33" s="78">
        <v>1</v>
      </c>
      <c r="AQ33" s="28">
        <v>1</v>
      </c>
    </row>
    <row r="34" ht="39.95" customHeight="1" spans="1:43">
      <c r="A34" s="24">
        <v>26</v>
      </c>
      <c r="B34" s="27"/>
      <c r="C34" s="27"/>
      <c r="D34" s="27"/>
      <c r="E34" s="27"/>
      <c r="F34" s="27"/>
      <c r="G34" s="27">
        <v>5</v>
      </c>
      <c r="H34" s="27"/>
      <c r="I34" s="27"/>
      <c r="J34" s="33"/>
      <c r="K34" s="33"/>
      <c r="L34" s="42" t="s">
        <v>1264</v>
      </c>
      <c r="M34" s="43" t="s">
        <v>1265</v>
      </c>
      <c r="N34" s="47" t="s">
        <v>247</v>
      </c>
      <c r="O34" s="29"/>
      <c r="P34" s="23" t="s">
        <v>305</v>
      </c>
      <c r="Q34" s="48"/>
      <c r="R34" s="32" t="s">
        <v>73</v>
      </c>
      <c r="S34" s="42" t="s">
        <v>1264</v>
      </c>
      <c r="T34" s="32" t="s">
        <v>73</v>
      </c>
      <c r="U34" s="32" t="s">
        <v>306</v>
      </c>
      <c r="V34" s="32" t="s">
        <v>307</v>
      </c>
      <c r="W34" s="29" t="s">
        <v>480</v>
      </c>
      <c r="X34" s="27" t="s">
        <v>1266</v>
      </c>
      <c r="Y34" s="53" t="s">
        <v>504</v>
      </c>
      <c r="Z34" s="22" t="s">
        <v>25</v>
      </c>
      <c r="AA34" s="71">
        <v>0.379</v>
      </c>
      <c r="AB34" s="22" t="s">
        <v>25</v>
      </c>
      <c r="AC34" s="22"/>
      <c r="AD34" s="22"/>
      <c r="AE34" s="22"/>
      <c r="AF34" s="22"/>
      <c r="AG34" s="22"/>
      <c r="AH34" s="22"/>
      <c r="AI34" s="88"/>
      <c r="AJ34" s="27">
        <v>1</v>
      </c>
      <c r="AK34" s="22">
        <v>1</v>
      </c>
      <c r="AL34" s="22">
        <v>1</v>
      </c>
      <c r="AM34" s="78">
        <v>1</v>
      </c>
      <c r="AN34" s="78">
        <v>1</v>
      </c>
      <c r="AO34" s="78">
        <v>1</v>
      </c>
      <c r="AP34" s="78">
        <v>1</v>
      </c>
      <c r="AQ34" s="28">
        <v>1</v>
      </c>
    </row>
    <row r="35" ht="39.95" customHeight="1" spans="1:43">
      <c r="A35" s="24">
        <v>27</v>
      </c>
      <c r="B35" s="27"/>
      <c r="C35" s="27"/>
      <c r="D35" s="27"/>
      <c r="E35" s="27"/>
      <c r="F35" s="27"/>
      <c r="G35" s="27">
        <v>5</v>
      </c>
      <c r="H35" s="27"/>
      <c r="I35" s="27"/>
      <c r="J35" s="33"/>
      <c r="K35" s="33"/>
      <c r="L35" s="42" t="s">
        <v>1213</v>
      </c>
      <c r="M35" s="43" t="s">
        <v>1214</v>
      </c>
      <c r="N35" s="47" t="s">
        <v>1267</v>
      </c>
      <c r="O35" s="29"/>
      <c r="P35" s="23" t="s">
        <v>305</v>
      </c>
      <c r="Q35" s="48"/>
      <c r="R35" s="32" t="s">
        <v>73</v>
      </c>
      <c r="S35" s="53" t="s">
        <v>327</v>
      </c>
      <c r="T35" s="32" t="s">
        <v>73</v>
      </c>
      <c r="U35" s="32" t="s">
        <v>306</v>
      </c>
      <c r="V35" s="32" t="s">
        <v>307</v>
      </c>
      <c r="W35" s="23" t="s">
        <v>492</v>
      </c>
      <c r="X35" s="27" t="s">
        <v>637</v>
      </c>
      <c r="Y35" s="53"/>
      <c r="Z35" s="22"/>
      <c r="AA35" s="71">
        <v>0.068</v>
      </c>
      <c r="AB35" s="22"/>
      <c r="AC35" s="22"/>
      <c r="AD35" s="22"/>
      <c r="AE35" s="22"/>
      <c r="AF35" s="22"/>
      <c r="AG35" s="22"/>
      <c r="AH35" s="22"/>
      <c r="AI35" s="88"/>
      <c r="AJ35" s="27">
        <v>2</v>
      </c>
      <c r="AK35" s="22">
        <v>2</v>
      </c>
      <c r="AL35" s="22">
        <v>2</v>
      </c>
      <c r="AM35" s="78">
        <v>2</v>
      </c>
      <c r="AN35" s="78">
        <v>2</v>
      </c>
      <c r="AO35" s="78">
        <v>2</v>
      </c>
      <c r="AP35" s="78">
        <v>2</v>
      </c>
      <c r="AQ35" s="28">
        <v>2</v>
      </c>
    </row>
    <row r="36" ht="39.95" customHeight="1" spans="1:43">
      <c r="A36" s="24">
        <v>28</v>
      </c>
      <c r="B36" s="27"/>
      <c r="C36" s="27"/>
      <c r="D36" s="27"/>
      <c r="E36" s="27"/>
      <c r="F36" s="27"/>
      <c r="G36" s="27">
        <v>5</v>
      </c>
      <c r="H36" s="27"/>
      <c r="I36" s="27"/>
      <c r="J36" s="33"/>
      <c r="K36" s="33"/>
      <c r="L36" s="42" t="s">
        <v>1268</v>
      </c>
      <c r="M36" s="43" t="s">
        <v>1269</v>
      </c>
      <c r="N36" s="47" t="s">
        <v>247</v>
      </c>
      <c r="O36" s="29"/>
      <c r="P36" s="23" t="s">
        <v>305</v>
      </c>
      <c r="Q36" s="48"/>
      <c r="R36" s="32" t="s">
        <v>73</v>
      </c>
      <c r="S36" s="42" t="s">
        <v>1268</v>
      </c>
      <c r="T36" s="32" t="s">
        <v>73</v>
      </c>
      <c r="U36" s="32" t="s">
        <v>306</v>
      </c>
      <c r="V36" s="32" t="s">
        <v>307</v>
      </c>
      <c r="W36" s="23" t="s">
        <v>492</v>
      </c>
      <c r="X36" s="27" t="s">
        <v>637</v>
      </c>
      <c r="Y36" s="53"/>
      <c r="Z36" s="22"/>
      <c r="AA36" s="71">
        <v>0.0277</v>
      </c>
      <c r="AB36" s="22"/>
      <c r="AC36" s="22"/>
      <c r="AD36" s="22"/>
      <c r="AE36" s="22"/>
      <c r="AF36" s="22"/>
      <c r="AG36" s="22"/>
      <c r="AH36" s="22"/>
      <c r="AI36" s="88"/>
      <c r="AJ36" s="27">
        <v>1</v>
      </c>
      <c r="AK36" s="22">
        <v>1</v>
      </c>
      <c r="AL36" s="22">
        <v>1</v>
      </c>
      <c r="AM36" s="78">
        <v>1</v>
      </c>
      <c r="AN36" s="78">
        <v>1</v>
      </c>
      <c r="AO36" s="78">
        <v>1</v>
      </c>
      <c r="AP36" s="78">
        <v>1</v>
      </c>
      <c r="AQ36" s="28">
        <v>1</v>
      </c>
    </row>
    <row r="37" ht="39.95" customHeight="1" spans="1:43">
      <c r="A37" s="24">
        <v>29</v>
      </c>
      <c r="B37" s="27"/>
      <c r="C37" s="27"/>
      <c r="D37" s="27"/>
      <c r="E37" s="27"/>
      <c r="F37" s="27"/>
      <c r="G37" s="27">
        <v>5</v>
      </c>
      <c r="H37" s="27"/>
      <c r="I37" s="27"/>
      <c r="J37" s="33"/>
      <c r="K37" s="33"/>
      <c r="L37" s="42" t="s">
        <v>1211</v>
      </c>
      <c r="M37" s="43" t="s">
        <v>849</v>
      </c>
      <c r="N37" s="47" t="s">
        <v>247</v>
      </c>
      <c r="O37" s="29"/>
      <c r="P37" s="23" t="s">
        <v>305</v>
      </c>
      <c r="Q37" s="48"/>
      <c r="R37" s="32" t="s">
        <v>73</v>
      </c>
      <c r="S37" s="42" t="s">
        <v>1211</v>
      </c>
      <c r="T37" s="32" t="s">
        <v>73</v>
      </c>
      <c r="U37" s="32" t="s">
        <v>306</v>
      </c>
      <c r="V37" s="32" t="s">
        <v>307</v>
      </c>
      <c r="W37" s="29" t="s">
        <v>341</v>
      </c>
      <c r="X37" s="27" t="s">
        <v>594</v>
      </c>
      <c r="Y37" s="27" t="s">
        <v>343</v>
      </c>
      <c r="Z37" s="22" t="s">
        <v>25</v>
      </c>
      <c r="AA37" s="71">
        <v>0.1459</v>
      </c>
      <c r="AB37" s="22" t="s">
        <v>25</v>
      </c>
      <c r="AC37" s="22"/>
      <c r="AD37" s="22"/>
      <c r="AE37" s="22"/>
      <c r="AF37" s="22"/>
      <c r="AG37" s="22"/>
      <c r="AH37" s="22"/>
      <c r="AI37" s="88"/>
      <c r="AJ37" s="27">
        <v>2</v>
      </c>
      <c r="AK37" s="27">
        <v>2</v>
      </c>
      <c r="AL37" s="27">
        <v>2</v>
      </c>
      <c r="AM37" s="78">
        <v>2</v>
      </c>
      <c r="AN37" s="78">
        <v>2</v>
      </c>
      <c r="AO37" s="78">
        <v>2</v>
      </c>
      <c r="AP37" s="78">
        <v>2</v>
      </c>
      <c r="AQ37" s="28">
        <v>2</v>
      </c>
    </row>
    <row r="38" s="3" customFormat="1" ht="39.95" customHeight="1" spans="1:43">
      <c r="A38" s="24">
        <v>30</v>
      </c>
      <c r="B38" s="27"/>
      <c r="C38" s="27"/>
      <c r="D38" s="27"/>
      <c r="E38" s="27"/>
      <c r="F38" s="27"/>
      <c r="G38" s="27">
        <v>5</v>
      </c>
      <c r="H38" s="27"/>
      <c r="I38" s="27"/>
      <c r="J38" s="33"/>
      <c r="K38" s="33"/>
      <c r="L38" s="42" t="s">
        <v>1270</v>
      </c>
      <c r="M38" s="43" t="s">
        <v>1271</v>
      </c>
      <c r="N38" s="47" t="s">
        <v>247</v>
      </c>
      <c r="O38" s="29"/>
      <c r="P38" s="23" t="s">
        <v>305</v>
      </c>
      <c r="Q38" s="48"/>
      <c r="R38" s="32" t="s">
        <v>73</v>
      </c>
      <c r="S38" s="42" t="s">
        <v>1270</v>
      </c>
      <c r="T38" s="32" t="s">
        <v>73</v>
      </c>
      <c r="U38" s="32" t="s">
        <v>306</v>
      </c>
      <c r="V38" s="32" t="s">
        <v>307</v>
      </c>
      <c r="W38" s="29" t="s">
        <v>341</v>
      </c>
      <c r="X38" s="27" t="s">
        <v>1266</v>
      </c>
      <c r="Y38" s="27" t="s">
        <v>343</v>
      </c>
      <c r="Z38" s="22" t="s">
        <v>25</v>
      </c>
      <c r="AA38" s="71">
        <v>0.467</v>
      </c>
      <c r="AB38" s="22" t="s">
        <v>25</v>
      </c>
      <c r="AC38" s="22"/>
      <c r="AD38" s="22"/>
      <c r="AE38" s="22"/>
      <c r="AF38" s="22"/>
      <c r="AG38" s="22"/>
      <c r="AH38" s="22"/>
      <c r="AI38" s="88"/>
      <c r="AJ38" s="27">
        <v>1</v>
      </c>
      <c r="AK38" s="22">
        <v>1</v>
      </c>
      <c r="AL38" s="22">
        <v>1</v>
      </c>
      <c r="AM38" s="78">
        <v>1</v>
      </c>
      <c r="AN38" s="78">
        <v>1</v>
      </c>
      <c r="AO38" s="78">
        <v>1</v>
      </c>
      <c r="AP38" s="78">
        <v>1</v>
      </c>
      <c r="AQ38" s="28">
        <v>1</v>
      </c>
    </row>
    <row r="39" s="3" customFormat="1" ht="39.95" customHeight="1" spans="1:43">
      <c r="A39" s="24">
        <v>31</v>
      </c>
      <c r="B39" s="27"/>
      <c r="C39" s="27"/>
      <c r="D39" s="27"/>
      <c r="E39" s="27"/>
      <c r="F39" s="27"/>
      <c r="G39" s="27">
        <v>5</v>
      </c>
      <c r="H39" s="27"/>
      <c r="I39" s="27"/>
      <c r="J39" s="33"/>
      <c r="K39" s="33"/>
      <c r="L39" s="42" t="s">
        <v>1216</v>
      </c>
      <c r="M39" s="43" t="s">
        <v>1217</v>
      </c>
      <c r="N39" s="47" t="s">
        <v>247</v>
      </c>
      <c r="O39" s="29"/>
      <c r="P39" s="23"/>
      <c r="Q39" s="48"/>
      <c r="R39" s="32" t="s">
        <v>73</v>
      </c>
      <c r="S39" s="42" t="s">
        <v>1216</v>
      </c>
      <c r="T39" s="32" t="s">
        <v>73</v>
      </c>
      <c r="U39" s="32" t="s">
        <v>306</v>
      </c>
      <c r="V39" s="32" t="s">
        <v>307</v>
      </c>
      <c r="W39" s="29" t="s">
        <v>341</v>
      </c>
      <c r="X39" s="27" t="s">
        <v>1272</v>
      </c>
      <c r="Y39" s="27" t="s">
        <v>343</v>
      </c>
      <c r="Z39" s="22" t="s">
        <v>25</v>
      </c>
      <c r="AA39" s="71">
        <v>0.103</v>
      </c>
      <c r="AB39" s="22" t="s">
        <v>25</v>
      </c>
      <c r="AC39" s="22"/>
      <c r="AD39" s="22"/>
      <c r="AE39" s="22"/>
      <c r="AF39" s="22"/>
      <c r="AG39" s="22"/>
      <c r="AH39" s="22"/>
      <c r="AI39" s="88"/>
      <c r="AJ39" s="27">
        <v>1</v>
      </c>
      <c r="AK39" s="22">
        <v>1</v>
      </c>
      <c r="AL39" s="22">
        <v>1</v>
      </c>
      <c r="AM39" s="78">
        <v>1</v>
      </c>
      <c r="AN39" s="78">
        <v>1</v>
      </c>
      <c r="AO39" s="78">
        <v>1</v>
      </c>
      <c r="AP39" s="78">
        <v>1</v>
      </c>
      <c r="AQ39" s="28">
        <v>1</v>
      </c>
    </row>
    <row r="40" s="3" customFormat="1" ht="39.95" customHeight="1" spans="1:43">
      <c r="A40" s="24">
        <v>32</v>
      </c>
      <c r="B40" s="27"/>
      <c r="C40" s="27"/>
      <c r="D40" s="27"/>
      <c r="E40" s="27"/>
      <c r="F40" s="27"/>
      <c r="G40" s="27">
        <v>5</v>
      </c>
      <c r="H40" s="27"/>
      <c r="I40" s="27"/>
      <c r="J40" s="33"/>
      <c r="K40" s="33"/>
      <c r="L40" s="42" t="s">
        <v>1219</v>
      </c>
      <c r="M40" s="43" t="s">
        <v>1220</v>
      </c>
      <c r="N40" s="47" t="s">
        <v>247</v>
      </c>
      <c r="O40" s="29"/>
      <c r="P40" s="23"/>
      <c r="Q40" s="48"/>
      <c r="R40" s="32" t="s">
        <v>73</v>
      </c>
      <c r="S40" s="42" t="s">
        <v>1216</v>
      </c>
      <c r="T40" s="32" t="s">
        <v>73</v>
      </c>
      <c r="U40" s="32" t="s">
        <v>306</v>
      </c>
      <c r="V40" s="32" t="s">
        <v>307</v>
      </c>
      <c r="W40" s="29" t="s">
        <v>341</v>
      </c>
      <c r="X40" s="27" t="s">
        <v>1272</v>
      </c>
      <c r="Y40" s="27" t="s">
        <v>343</v>
      </c>
      <c r="Z40" s="22" t="s">
        <v>25</v>
      </c>
      <c r="AA40" s="71">
        <v>0.103</v>
      </c>
      <c r="AB40" s="22" t="s">
        <v>25</v>
      </c>
      <c r="AC40" s="22"/>
      <c r="AD40" s="22"/>
      <c r="AE40" s="22"/>
      <c r="AF40" s="22"/>
      <c r="AG40" s="22"/>
      <c r="AH40" s="22"/>
      <c r="AI40" s="88"/>
      <c r="AJ40" s="27">
        <v>1</v>
      </c>
      <c r="AK40" s="22">
        <v>1</v>
      </c>
      <c r="AL40" s="22">
        <v>1</v>
      </c>
      <c r="AM40" s="78">
        <v>1</v>
      </c>
      <c r="AN40" s="78">
        <v>1</v>
      </c>
      <c r="AO40" s="78">
        <v>1</v>
      </c>
      <c r="AP40" s="78">
        <v>1</v>
      </c>
      <c r="AQ40" s="28">
        <v>1</v>
      </c>
    </row>
    <row r="41" ht="39.95" customHeight="1" spans="1:43">
      <c r="A41" s="24">
        <v>33</v>
      </c>
      <c r="B41" s="23"/>
      <c r="C41" s="27"/>
      <c r="D41" s="27"/>
      <c r="E41" s="29"/>
      <c r="F41" s="29"/>
      <c r="G41" s="27">
        <v>5</v>
      </c>
      <c r="H41" s="27"/>
      <c r="I41" s="27"/>
      <c r="J41" s="22"/>
      <c r="K41" s="22"/>
      <c r="L41" s="42" t="s">
        <v>1273</v>
      </c>
      <c r="M41" s="43" t="s">
        <v>1274</v>
      </c>
      <c r="N41" s="52" t="s">
        <v>247</v>
      </c>
      <c r="O41" s="29"/>
      <c r="P41" s="23" t="s">
        <v>305</v>
      </c>
      <c r="Q41" s="62"/>
      <c r="R41" s="32" t="s">
        <v>73</v>
      </c>
      <c r="S41" s="42" t="s">
        <v>1273</v>
      </c>
      <c r="T41" s="32" t="s">
        <v>73</v>
      </c>
      <c r="U41" s="32" t="s">
        <v>306</v>
      </c>
      <c r="V41" s="32" t="s">
        <v>307</v>
      </c>
      <c r="W41" s="29" t="s">
        <v>328</v>
      </c>
      <c r="X41" s="53" t="s">
        <v>309</v>
      </c>
      <c r="Y41" s="53" t="s">
        <v>25</v>
      </c>
      <c r="Z41" s="53" t="s">
        <v>25</v>
      </c>
      <c r="AA41" s="69">
        <f>AA42+AA43</f>
        <v>0.352</v>
      </c>
      <c r="AB41" s="32" t="s">
        <v>25</v>
      </c>
      <c r="AC41" s="22"/>
      <c r="AD41" s="22"/>
      <c r="AE41" s="22"/>
      <c r="AF41" s="22"/>
      <c r="AG41" s="70"/>
      <c r="AH41" s="70"/>
      <c r="AI41" s="84"/>
      <c r="AJ41" s="27">
        <v>1</v>
      </c>
      <c r="AK41" s="22">
        <v>1</v>
      </c>
      <c r="AL41" s="22">
        <v>1</v>
      </c>
      <c r="AM41" s="78">
        <v>1</v>
      </c>
      <c r="AN41" s="78">
        <v>1</v>
      </c>
      <c r="AO41" s="78">
        <v>1</v>
      </c>
      <c r="AP41" s="78">
        <v>1</v>
      </c>
      <c r="AQ41" s="28">
        <v>1</v>
      </c>
    </row>
    <row r="42" ht="39.95" customHeight="1" spans="1:43">
      <c r="A42" s="24">
        <v>34</v>
      </c>
      <c r="B42" s="23"/>
      <c r="C42" s="27"/>
      <c r="D42" s="27"/>
      <c r="E42" s="29"/>
      <c r="F42" s="29"/>
      <c r="G42" s="27"/>
      <c r="H42" s="27">
        <v>6</v>
      </c>
      <c r="I42" s="27"/>
      <c r="J42" s="22"/>
      <c r="K42" s="22"/>
      <c r="L42" s="53" t="s">
        <v>1275</v>
      </c>
      <c r="M42" s="43" t="s">
        <v>1276</v>
      </c>
      <c r="N42" s="52" t="s">
        <v>247</v>
      </c>
      <c r="O42" s="29"/>
      <c r="P42" s="23" t="s">
        <v>305</v>
      </c>
      <c r="Q42" s="62"/>
      <c r="R42" s="32" t="s">
        <v>73</v>
      </c>
      <c r="S42" s="53" t="s">
        <v>1275</v>
      </c>
      <c r="T42" s="32" t="s">
        <v>25</v>
      </c>
      <c r="U42" s="32" t="s">
        <v>307</v>
      </c>
      <c r="V42" s="32" t="s">
        <v>306</v>
      </c>
      <c r="W42" s="23" t="s">
        <v>492</v>
      </c>
      <c r="X42" s="27" t="s">
        <v>517</v>
      </c>
      <c r="Y42" s="72" t="s">
        <v>494</v>
      </c>
      <c r="Z42" s="73" t="s">
        <v>518</v>
      </c>
      <c r="AA42" s="69">
        <v>0.309</v>
      </c>
      <c r="AB42" s="32" t="s">
        <v>25</v>
      </c>
      <c r="AC42" s="22"/>
      <c r="AD42" s="22"/>
      <c r="AE42" s="22"/>
      <c r="AF42" s="22"/>
      <c r="AG42" s="70"/>
      <c r="AH42" s="70"/>
      <c r="AI42" s="84"/>
      <c r="AJ42" s="27">
        <v>1</v>
      </c>
      <c r="AK42" s="22">
        <v>1</v>
      </c>
      <c r="AL42" s="22">
        <v>1</v>
      </c>
      <c r="AM42" s="78">
        <v>1</v>
      </c>
      <c r="AN42" s="78">
        <v>1</v>
      </c>
      <c r="AO42" s="78">
        <v>1</v>
      </c>
      <c r="AP42" s="78">
        <v>1</v>
      </c>
      <c r="AQ42" s="28">
        <v>1</v>
      </c>
    </row>
    <row r="43" ht="39.95" customHeight="1" spans="1:43">
      <c r="A43" s="24">
        <v>35</v>
      </c>
      <c r="B43" s="23"/>
      <c r="C43" s="27"/>
      <c r="D43" s="27"/>
      <c r="E43" s="29"/>
      <c r="F43" s="29"/>
      <c r="G43" s="27"/>
      <c r="H43" s="27">
        <v>6</v>
      </c>
      <c r="I43" s="27"/>
      <c r="J43" s="22"/>
      <c r="K43" s="22"/>
      <c r="L43" s="53" t="s">
        <v>1277</v>
      </c>
      <c r="M43" s="43" t="s">
        <v>1278</v>
      </c>
      <c r="N43" s="52" t="s">
        <v>247</v>
      </c>
      <c r="O43" s="29"/>
      <c r="P43" s="23" t="s">
        <v>305</v>
      </c>
      <c r="Q43" s="62"/>
      <c r="R43" s="32" t="s">
        <v>73</v>
      </c>
      <c r="S43" s="63" t="s">
        <v>1277</v>
      </c>
      <c r="T43" s="32"/>
      <c r="U43" s="32" t="s">
        <v>306</v>
      </c>
      <c r="V43" s="32" t="s">
        <v>307</v>
      </c>
      <c r="W43" s="23"/>
      <c r="X43" s="27" t="s">
        <v>1279</v>
      </c>
      <c r="Y43" s="72"/>
      <c r="Z43" s="73"/>
      <c r="AA43" s="69">
        <v>0.043</v>
      </c>
      <c r="AB43" s="32"/>
      <c r="AC43" s="22"/>
      <c r="AD43" s="22"/>
      <c r="AE43" s="22"/>
      <c r="AF43" s="22"/>
      <c r="AG43" s="70"/>
      <c r="AH43" s="70"/>
      <c r="AI43" s="84"/>
      <c r="AJ43" s="27">
        <v>1</v>
      </c>
      <c r="AK43" s="22">
        <v>1</v>
      </c>
      <c r="AL43" s="22">
        <v>1</v>
      </c>
      <c r="AM43" s="78">
        <v>1</v>
      </c>
      <c r="AN43" s="78">
        <v>1</v>
      </c>
      <c r="AO43" s="78">
        <v>1</v>
      </c>
      <c r="AP43" s="78">
        <v>1</v>
      </c>
      <c r="AQ43" s="28">
        <v>1</v>
      </c>
    </row>
    <row r="44" ht="39.95" customHeight="1" spans="1:43">
      <c r="A44" s="24">
        <v>36</v>
      </c>
      <c r="B44" s="23"/>
      <c r="C44" s="27"/>
      <c r="D44" s="27"/>
      <c r="E44" s="29"/>
      <c r="F44" s="29"/>
      <c r="G44" s="27"/>
      <c r="H44" s="27">
        <v>6</v>
      </c>
      <c r="I44" s="27"/>
      <c r="J44" s="22"/>
      <c r="K44" s="22"/>
      <c r="L44" s="53" t="s">
        <v>496</v>
      </c>
      <c r="M44" s="43" t="s">
        <v>497</v>
      </c>
      <c r="N44" s="52" t="s">
        <v>498</v>
      </c>
      <c r="O44" s="29"/>
      <c r="P44" s="23" t="s">
        <v>305</v>
      </c>
      <c r="Q44" s="62"/>
      <c r="R44" s="32" t="s">
        <v>73</v>
      </c>
      <c r="S44" s="42"/>
      <c r="T44" s="32"/>
      <c r="U44" s="32" t="s">
        <v>307</v>
      </c>
      <c r="V44" s="32" t="s">
        <v>306</v>
      </c>
      <c r="W44" s="23" t="s">
        <v>444</v>
      </c>
      <c r="X44" s="27" t="s">
        <v>499</v>
      </c>
      <c r="Y44" s="72"/>
      <c r="Z44" s="73"/>
      <c r="AA44" s="69">
        <v>0.007</v>
      </c>
      <c r="AB44" s="32"/>
      <c r="AC44" s="22"/>
      <c r="AD44" s="22"/>
      <c r="AE44" s="22"/>
      <c r="AF44" s="22"/>
      <c r="AG44" s="70"/>
      <c r="AH44" s="70"/>
      <c r="AI44" s="90"/>
      <c r="AJ44" s="27">
        <v>1</v>
      </c>
      <c r="AK44" s="22">
        <v>1</v>
      </c>
      <c r="AL44" s="22">
        <v>1</v>
      </c>
      <c r="AM44" s="78">
        <v>1</v>
      </c>
      <c r="AN44" s="78">
        <v>1</v>
      </c>
      <c r="AO44" s="78">
        <v>1</v>
      </c>
      <c r="AP44" s="78">
        <v>1</v>
      </c>
      <c r="AQ44" s="28">
        <v>1</v>
      </c>
    </row>
    <row r="45" ht="39.95" customHeight="1" spans="1:43">
      <c r="A45" s="24">
        <v>37</v>
      </c>
      <c r="B45" s="23"/>
      <c r="C45" s="27"/>
      <c r="D45" s="27"/>
      <c r="E45" s="29"/>
      <c r="F45" s="29"/>
      <c r="G45" s="27">
        <v>5</v>
      </c>
      <c r="H45" s="27"/>
      <c r="I45" s="27"/>
      <c r="J45" s="22"/>
      <c r="K45" s="54"/>
      <c r="L45" s="42" t="s">
        <v>1280</v>
      </c>
      <c r="M45" s="43" t="s">
        <v>1281</v>
      </c>
      <c r="N45" s="47" t="s">
        <v>247</v>
      </c>
      <c r="O45" s="22"/>
      <c r="P45" s="22" t="s">
        <v>305</v>
      </c>
      <c r="Q45" s="48"/>
      <c r="R45" s="32" t="s">
        <v>73</v>
      </c>
      <c r="S45" s="42" t="s">
        <v>1280</v>
      </c>
      <c r="T45" s="32" t="s">
        <v>73</v>
      </c>
      <c r="U45" s="32" t="s">
        <v>306</v>
      </c>
      <c r="V45" s="32" t="s">
        <v>307</v>
      </c>
      <c r="W45" s="29" t="s">
        <v>328</v>
      </c>
      <c r="X45" s="27" t="s">
        <v>309</v>
      </c>
      <c r="Y45" s="53" t="s">
        <v>25</v>
      </c>
      <c r="Z45" s="22" t="s">
        <v>25</v>
      </c>
      <c r="AA45" s="71">
        <f>AA46+AA51+AA54</f>
        <v>1.1562</v>
      </c>
      <c r="AB45" s="22" t="s">
        <v>25</v>
      </c>
      <c r="AC45" s="22"/>
      <c r="AD45" s="22"/>
      <c r="AE45" s="22"/>
      <c r="AF45" s="22"/>
      <c r="AG45" s="70"/>
      <c r="AH45" s="70"/>
      <c r="AI45" s="90"/>
      <c r="AJ45" s="27">
        <v>1</v>
      </c>
      <c r="AK45" s="22">
        <v>1</v>
      </c>
      <c r="AL45" s="22">
        <v>1</v>
      </c>
      <c r="AM45" s="78">
        <v>1</v>
      </c>
      <c r="AN45" s="78">
        <v>1</v>
      </c>
      <c r="AO45" s="78">
        <v>1</v>
      </c>
      <c r="AP45" s="78">
        <v>1</v>
      </c>
      <c r="AQ45" s="28">
        <v>1</v>
      </c>
    </row>
    <row r="46" ht="39.95" customHeight="1" spans="1:43">
      <c r="A46" s="24">
        <v>38</v>
      </c>
      <c r="B46" s="26"/>
      <c r="C46" s="27"/>
      <c r="D46" s="27"/>
      <c r="E46" s="27"/>
      <c r="F46" s="27"/>
      <c r="G46" s="27"/>
      <c r="H46" s="27">
        <v>6</v>
      </c>
      <c r="I46" s="27"/>
      <c r="J46" s="33"/>
      <c r="K46" s="41"/>
      <c r="L46" s="42" t="s">
        <v>1282</v>
      </c>
      <c r="M46" s="43" t="s">
        <v>1283</v>
      </c>
      <c r="N46" s="47" t="s">
        <v>247</v>
      </c>
      <c r="O46" s="22"/>
      <c r="P46" s="22" t="s">
        <v>305</v>
      </c>
      <c r="Q46" s="48"/>
      <c r="R46" s="32" t="s">
        <v>73</v>
      </c>
      <c r="S46" s="42" t="s">
        <v>1282</v>
      </c>
      <c r="T46" s="32" t="s">
        <v>73</v>
      </c>
      <c r="U46" s="32" t="s">
        <v>306</v>
      </c>
      <c r="V46" s="32" t="s">
        <v>307</v>
      </c>
      <c r="W46" s="29" t="s">
        <v>328</v>
      </c>
      <c r="X46" s="27" t="s">
        <v>309</v>
      </c>
      <c r="Y46" s="53" t="s">
        <v>25</v>
      </c>
      <c r="Z46" s="22" t="s">
        <v>25</v>
      </c>
      <c r="AA46" s="71">
        <f>AA47+AA48+AA49+AA50</f>
        <v>0.6113</v>
      </c>
      <c r="AB46" s="22" t="s">
        <v>25</v>
      </c>
      <c r="AC46" s="22"/>
      <c r="AD46" s="22"/>
      <c r="AE46" s="22"/>
      <c r="AF46" s="22"/>
      <c r="AG46" s="22"/>
      <c r="AH46" s="22"/>
      <c r="AI46" s="88"/>
      <c r="AJ46" s="27">
        <v>1</v>
      </c>
      <c r="AK46" s="22">
        <v>1</v>
      </c>
      <c r="AL46" s="22">
        <v>1</v>
      </c>
      <c r="AM46" s="78">
        <v>1</v>
      </c>
      <c r="AN46" s="78">
        <v>1</v>
      </c>
      <c r="AO46" s="78">
        <v>1</v>
      </c>
      <c r="AP46" s="78">
        <v>1</v>
      </c>
      <c r="AQ46" s="28">
        <v>1</v>
      </c>
    </row>
    <row r="47" ht="39.95" customHeight="1" spans="1:43">
      <c r="A47" s="24">
        <v>39</v>
      </c>
      <c r="B47" s="27"/>
      <c r="C47" s="27"/>
      <c r="D47" s="27"/>
      <c r="E47" s="27"/>
      <c r="F47" s="27"/>
      <c r="G47" s="27"/>
      <c r="H47" s="27"/>
      <c r="I47" s="27">
        <v>7</v>
      </c>
      <c r="J47" s="33"/>
      <c r="K47" s="33"/>
      <c r="L47" s="42" t="s">
        <v>1284</v>
      </c>
      <c r="M47" s="43" t="s">
        <v>1285</v>
      </c>
      <c r="N47" s="52" t="s">
        <v>247</v>
      </c>
      <c r="O47" s="22"/>
      <c r="P47" s="22" t="s">
        <v>305</v>
      </c>
      <c r="Q47" s="48"/>
      <c r="R47" s="32" t="s">
        <v>73</v>
      </c>
      <c r="S47" s="53" t="s">
        <v>1284</v>
      </c>
      <c r="T47" s="53" t="s">
        <v>25</v>
      </c>
      <c r="U47" s="32" t="s">
        <v>307</v>
      </c>
      <c r="V47" s="58" t="s">
        <v>306</v>
      </c>
      <c r="W47" s="29" t="s">
        <v>492</v>
      </c>
      <c r="X47" s="27" t="s">
        <v>517</v>
      </c>
      <c r="Y47" s="53" t="s">
        <v>494</v>
      </c>
      <c r="Z47" s="22"/>
      <c r="AA47" s="71">
        <v>0.3246</v>
      </c>
      <c r="AB47" s="22" t="s">
        <v>25</v>
      </c>
      <c r="AC47" s="22"/>
      <c r="AD47" s="22"/>
      <c r="AE47" s="22"/>
      <c r="AF47" s="22"/>
      <c r="AG47" s="22"/>
      <c r="AH47" s="22"/>
      <c r="AI47" s="88"/>
      <c r="AJ47" s="27">
        <v>1</v>
      </c>
      <c r="AK47" s="22">
        <v>1</v>
      </c>
      <c r="AL47" s="22">
        <v>1</v>
      </c>
      <c r="AM47" s="78">
        <v>1</v>
      </c>
      <c r="AN47" s="78">
        <v>1</v>
      </c>
      <c r="AO47" s="78">
        <v>1</v>
      </c>
      <c r="AP47" s="78">
        <v>1</v>
      </c>
      <c r="AQ47" s="28">
        <v>1</v>
      </c>
    </row>
    <row r="48" ht="39.95" customHeight="1" spans="1:43">
      <c r="A48" s="24">
        <v>40</v>
      </c>
      <c r="B48" s="23"/>
      <c r="C48" s="27"/>
      <c r="D48" s="27"/>
      <c r="E48" s="30"/>
      <c r="F48" s="29"/>
      <c r="G48" s="27"/>
      <c r="H48" s="27"/>
      <c r="I48" s="27">
        <v>7</v>
      </c>
      <c r="J48" s="22"/>
      <c r="K48" s="54"/>
      <c r="L48" s="42" t="s">
        <v>1286</v>
      </c>
      <c r="M48" s="43" t="s">
        <v>520</v>
      </c>
      <c r="N48" s="52" t="s">
        <v>247</v>
      </c>
      <c r="O48" s="29"/>
      <c r="P48" s="22" t="s">
        <v>305</v>
      </c>
      <c r="Q48" s="62"/>
      <c r="R48" s="32" t="s">
        <v>73</v>
      </c>
      <c r="S48" s="42" t="s">
        <v>1286</v>
      </c>
      <c r="T48" s="32" t="s">
        <v>73</v>
      </c>
      <c r="U48" s="32" t="s">
        <v>306</v>
      </c>
      <c r="V48" s="32" t="s">
        <v>307</v>
      </c>
      <c r="W48" s="23" t="s">
        <v>492</v>
      </c>
      <c r="X48" s="27" t="s">
        <v>493</v>
      </c>
      <c r="Y48" s="53" t="s">
        <v>494</v>
      </c>
      <c r="Z48" s="23" t="s">
        <v>521</v>
      </c>
      <c r="AA48" s="71">
        <v>0.0394</v>
      </c>
      <c r="AB48" s="22" t="s">
        <v>25</v>
      </c>
      <c r="AC48" s="22"/>
      <c r="AD48" s="22"/>
      <c r="AE48" s="22"/>
      <c r="AF48" s="22"/>
      <c r="AG48" s="70"/>
      <c r="AH48" s="70"/>
      <c r="AI48" s="84"/>
      <c r="AJ48" s="27">
        <v>1</v>
      </c>
      <c r="AK48" s="27">
        <v>1</v>
      </c>
      <c r="AL48" s="27">
        <v>1</v>
      </c>
      <c r="AM48" s="78">
        <v>1</v>
      </c>
      <c r="AN48" s="78">
        <v>1</v>
      </c>
      <c r="AO48" s="78">
        <v>1</v>
      </c>
      <c r="AP48" s="78">
        <v>1</v>
      </c>
      <c r="AQ48" s="28">
        <v>1</v>
      </c>
    </row>
    <row r="49" ht="39.95" customHeight="1" spans="1:43">
      <c r="A49" s="24">
        <v>41</v>
      </c>
      <c r="B49" s="23"/>
      <c r="C49" s="27"/>
      <c r="D49" s="27"/>
      <c r="E49" s="30"/>
      <c r="F49" s="29"/>
      <c r="G49" s="27"/>
      <c r="H49" s="27"/>
      <c r="I49" s="27">
        <v>7</v>
      </c>
      <c r="J49" s="22"/>
      <c r="K49" s="54"/>
      <c r="L49" s="53" t="s">
        <v>522</v>
      </c>
      <c r="M49" s="43" t="s">
        <v>523</v>
      </c>
      <c r="N49" s="47" t="s">
        <v>477</v>
      </c>
      <c r="O49" s="29"/>
      <c r="P49" s="22" t="s">
        <v>305</v>
      </c>
      <c r="Q49" s="62"/>
      <c r="R49" s="32" t="s">
        <v>73</v>
      </c>
      <c r="S49" s="53" t="s">
        <v>327</v>
      </c>
      <c r="T49" s="53" t="s">
        <v>25</v>
      </c>
      <c r="U49" s="32" t="s">
        <v>307</v>
      </c>
      <c r="V49" s="58" t="s">
        <v>306</v>
      </c>
      <c r="W49" s="23" t="s">
        <v>492</v>
      </c>
      <c r="X49" s="27" t="s">
        <v>493</v>
      </c>
      <c r="Y49" s="53" t="s">
        <v>494</v>
      </c>
      <c r="Z49" s="23" t="s">
        <v>524</v>
      </c>
      <c r="AA49" s="71">
        <v>0.0128</v>
      </c>
      <c r="AB49" s="22" t="s">
        <v>25</v>
      </c>
      <c r="AC49" s="22"/>
      <c r="AD49" s="22"/>
      <c r="AE49" s="22"/>
      <c r="AF49" s="22"/>
      <c r="AG49" s="70"/>
      <c r="AH49" s="70"/>
      <c r="AI49" s="84"/>
      <c r="AJ49" s="27">
        <v>1</v>
      </c>
      <c r="AK49" s="27">
        <v>1</v>
      </c>
      <c r="AL49" s="27">
        <v>1</v>
      </c>
      <c r="AM49" s="78">
        <v>1</v>
      </c>
      <c r="AN49" s="78">
        <v>1</v>
      </c>
      <c r="AO49" s="78">
        <v>1</v>
      </c>
      <c r="AP49" s="78">
        <v>1</v>
      </c>
      <c r="AQ49" s="28">
        <v>1</v>
      </c>
    </row>
    <row r="50" ht="39.95" customHeight="1" spans="1:43">
      <c r="A50" s="24">
        <v>42</v>
      </c>
      <c r="B50" s="27"/>
      <c r="C50" s="27"/>
      <c r="D50" s="27"/>
      <c r="E50" s="27"/>
      <c r="F50" s="27"/>
      <c r="G50" s="27"/>
      <c r="H50" s="27"/>
      <c r="I50" s="27">
        <v>7</v>
      </c>
      <c r="J50" s="33"/>
      <c r="K50" s="33"/>
      <c r="L50" s="42" t="s">
        <v>1287</v>
      </c>
      <c r="M50" s="43" t="s">
        <v>968</v>
      </c>
      <c r="N50" s="47" t="s">
        <v>247</v>
      </c>
      <c r="O50" s="22"/>
      <c r="P50" s="22" t="s">
        <v>305</v>
      </c>
      <c r="Q50" s="48"/>
      <c r="R50" s="32" t="s">
        <v>73</v>
      </c>
      <c r="S50" s="42" t="s">
        <v>1287</v>
      </c>
      <c r="T50" s="32" t="s">
        <v>73</v>
      </c>
      <c r="U50" s="32" t="s">
        <v>306</v>
      </c>
      <c r="V50" s="32" t="s">
        <v>307</v>
      </c>
      <c r="W50" s="29" t="s">
        <v>328</v>
      </c>
      <c r="X50" s="27" t="s">
        <v>309</v>
      </c>
      <c r="Y50" s="53" t="s">
        <v>25</v>
      </c>
      <c r="Z50" s="22" t="s">
        <v>25</v>
      </c>
      <c r="AA50" s="71">
        <v>0.2345</v>
      </c>
      <c r="AB50" s="22" t="s">
        <v>25</v>
      </c>
      <c r="AC50" s="22"/>
      <c r="AD50" s="22"/>
      <c r="AE50" s="22"/>
      <c r="AF50" s="22"/>
      <c r="AG50" s="22"/>
      <c r="AH50" s="22"/>
      <c r="AI50" s="88"/>
      <c r="AJ50" s="27">
        <v>1</v>
      </c>
      <c r="AK50" s="22">
        <v>1</v>
      </c>
      <c r="AL50" s="22">
        <v>1</v>
      </c>
      <c r="AM50" s="78">
        <v>1</v>
      </c>
      <c r="AN50" s="78">
        <v>1</v>
      </c>
      <c r="AO50" s="78">
        <v>1</v>
      </c>
      <c r="AP50" s="78">
        <v>1</v>
      </c>
      <c r="AQ50" s="28">
        <v>1</v>
      </c>
    </row>
    <row r="51" ht="39.95" customHeight="1" spans="1:43">
      <c r="A51" s="24">
        <v>43</v>
      </c>
      <c r="B51" s="27"/>
      <c r="C51" s="27"/>
      <c r="D51" s="27"/>
      <c r="E51" s="27"/>
      <c r="F51" s="27"/>
      <c r="G51" s="27"/>
      <c r="H51" s="27">
        <v>6</v>
      </c>
      <c r="I51" s="27"/>
      <c r="J51" s="33"/>
      <c r="K51" s="33"/>
      <c r="L51" s="42" t="s">
        <v>973</v>
      </c>
      <c r="M51" s="43" t="s">
        <v>974</v>
      </c>
      <c r="N51" s="47" t="s">
        <v>1288</v>
      </c>
      <c r="O51" s="22"/>
      <c r="P51" s="22" t="s">
        <v>305</v>
      </c>
      <c r="Q51" s="48"/>
      <c r="R51" s="32" t="s">
        <v>73</v>
      </c>
      <c r="S51" s="53" t="s">
        <v>327</v>
      </c>
      <c r="T51" s="32" t="s">
        <v>73</v>
      </c>
      <c r="U51" s="32" t="s">
        <v>307</v>
      </c>
      <c r="V51" s="58" t="s">
        <v>306</v>
      </c>
      <c r="W51" s="29" t="s">
        <v>328</v>
      </c>
      <c r="X51" s="27" t="s">
        <v>309</v>
      </c>
      <c r="Y51" s="53" t="s">
        <v>25</v>
      </c>
      <c r="Z51" s="22" t="s">
        <v>25</v>
      </c>
      <c r="AA51" s="71">
        <f>AA52+AA53</f>
        <v>0.4049</v>
      </c>
      <c r="AB51" s="22" t="s">
        <v>25</v>
      </c>
      <c r="AC51" s="22"/>
      <c r="AD51" s="22"/>
      <c r="AE51" s="22"/>
      <c r="AF51" s="22"/>
      <c r="AG51" s="22"/>
      <c r="AH51" s="22"/>
      <c r="AI51" s="88"/>
      <c r="AJ51" s="27">
        <v>1</v>
      </c>
      <c r="AK51" s="22">
        <v>1</v>
      </c>
      <c r="AL51" s="22">
        <v>1</v>
      </c>
      <c r="AM51" s="78">
        <v>1</v>
      </c>
      <c r="AN51" s="78">
        <v>1</v>
      </c>
      <c r="AO51" s="78">
        <v>1</v>
      </c>
      <c r="AP51" s="78">
        <v>1</v>
      </c>
      <c r="AQ51" s="28">
        <v>1</v>
      </c>
    </row>
    <row r="52" ht="39.95" customHeight="1" spans="1:43">
      <c r="A52" s="24">
        <v>44</v>
      </c>
      <c r="B52" s="27"/>
      <c r="C52" s="27"/>
      <c r="D52" s="27"/>
      <c r="E52" s="27"/>
      <c r="F52" s="27"/>
      <c r="G52" s="27"/>
      <c r="H52" s="27"/>
      <c r="I52" s="27">
        <v>7</v>
      </c>
      <c r="J52" s="33"/>
      <c r="K52" s="33"/>
      <c r="L52" s="42" t="s">
        <v>975</v>
      </c>
      <c r="M52" s="43" t="s">
        <v>976</v>
      </c>
      <c r="N52" s="47" t="s">
        <v>1288</v>
      </c>
      <c r="O52" s="29"/>
      <c r="P52" s="22" t="s">
        <v>305</v>
      </c>
      <c r="Q52" s="48"/>
      <c r="R52" s="32" t="s">
        <v>73</v>
      </c>
      <c r="S52" s="53" t="s">
        <v>327</v>
      </c>
      <c r="T52" s="53" t="s">
        <v>73</v>
      </c>
      <c r="U52" s="32" t="s">
        <v>307</v>
      </c>
      <c r="V52" s="32" t="s">
        <v>306</v>
      </c>
      <c r="W52" s="23" t="s">
        <v>492</v>
      </c>
      <c r="X52" s="27" t="s">
        <v>517</v>
      </c>
      <c r="Y52" s="53" t="s">
        <v>494</v>
      </c>
      <c r="Z52" s="23"/>
      <c r="AA52" s="71">
        <v>0.369</v>
      </c>
      <c r="AB52" s="22" t="s">
        <v>555</v>
      </c>
      <c r="AC52" s="22"/>
      <c r="AD52" s="22"/>
      <c r="AE52" s="22"/>
      <c r="AF52" s="22"/>
      <c r="AG52" s="70"/>
      <c r="AH52" s="70"/>
      <c r="AI52" s="84"/>
      <c r="AJ52" s="27">
        <v>1</v>
      </c>
      <c r="AK52" s="22">
        <v>1</v>
      </c>
      <c r="AL52" s="22">
        <v>1</v>
      </c>
      <c r="AM52" s="78">
        <v>1</v>
      </c>
      <c r="AN52" s="78">
        <v>1</v>
      </c>
      <c r="AO52" s="78">
        <v>1</v>
      </c>
      <c r="AP52" s="78">
        <v>1</v>
      </c>
      <c r="AQ52" s="28">
        <v>1</v>
      </c>
    </row>
    <row r="53" ht="39.95" customHeight="1" spans="1:43">
      <c r="A53" s="24">
        <v>45</v>
      </c>
      <c r="B53" s="23"/>
      <c r="C53" s="27"/>
      <c r="D53" s="27"/>
      <c r="E53" s="29"/>
      <c r="F53" s="29"/>
      <c r="G53" s="27"/>
      <c r="H53" s="27"/>
      <c r="I53" s="27">
        <v>7</v>
      </c>
      <c r="J53" s="22"/>
      <c r="K53" s="54"/>
      <c r="L53" s="27" t="s">
        <v>558</v>
      </c>
      <c r="M53" s="43" t="s">
        <v>559</v>
      </c>
      <c r="N53" s="47" t="s">
        <v>477</v>
      </c>
      <c r="O53" s="29"/>
      <c r="P53" s="22" t="s">
        <v>305</v>
      </c>
      <c r="Q53" s="62"/>
      <c r="R53" s="64" t="s">
        <v>81</v>
      </c>
      <c r="S53" s="53" t="s">
        <v>327</v>
      </c>
      <c r="T53" s="53" t="s">
        <v>25</v>
      </c>
      <c r="U53" s="32" t="s">
        <v>307</v>
      </c>
      <c r="V53" s="58" t="s">
        <v>306</v>
      </c>
      <c r="W53" s="23" t="s">
        <v>492</v>
      </c>
      <c r="X53" s="27" t="s">
        <v>560</v>
      </c>
      <c r="Y53" s="53" t="s">
        <v>494</v>
      </c>
      <c r="Z53" s="23" t="s">
        <v>561</v>
      </c>
      <c r="AA53" s="71">
        <v>0.0359</v>
      </c>
      <c r="AB53" s="22" t="s">
        <v>25</v>
      </c>
      <c r="AC53" s="22"/>
      <c r="AD53" s="22"/>
      <c r="AE53" s="22"/>
      <c r="AF53" s="22"/>
      <c r="AG53" s="70"/>
      <c r="AH53" s="70"/>
      <c r="AI53" s="90"/>
      <c r="AJ53" s="27">
        <v>1</v>
      </c>
      <c r="AK53" s="27">
        <v>1</v>
      </c>
      <c r="AL53" s="27">
        <v>1</v>
      </c>
      <c r="AM53" s="78">
        <v>1</v>
      </c>
      <c r="AN53" s="78">
        <v>1</v>
      </c>
      <c r="AO53" s="78">
        <v>1</v>
      </c>
      <c r="AP53" s="78">
        <v>1</v>
      </c>
      <c r="AQ53" s="28">
        <v>1</v>
      </c>
    </row>
    <row r="54" ht="39.95" customHeight="1" spans="1:43">
      <c r="A54" s="24">
        <v>46</v>
      </c>
      <c r="B54" s="26"/>
      <c r="C54" s="27"/>
      <c r="D54" s="27"/>
      <c r="E54" s="27"/>
      <c r="F54" s="27"/>
      <c r="G54" s="27"/>
      <c r="H54" s="27">
        <v>6</v>
      </c>
      <c r="I54" s="27"/>
      <c r="J54" s="33"/>
      <c r="K54" s="33"/>
      <c r="L54" s="27" t="s">
        <v>1289</v>
      </c>
      <c r="M54" s="43" t="s">
        <v>610</v>
      </c>
      <c r="N54" s="47" t="s">
        <v>247</v>
      </c>
      <c r="O54" s="27"/>
      <c r="P54" s="27" t="s">
        <v>305</v>
      </c>
      <c r="Q54" s="27"/>
      <c r="R54" s="27" t="s">
        <v>81</v>
      </c>
      <c r="S54" s="27" t="s">
        <v>1289</v>
      </c>
      <c r="T54" s="27" t="s">
        <v>25</v>
      </c>
      <c r="U54" s="32" t="s">
        <v>306</v>
      </c>
      <c r="V54" s="32" t="s">
        <v>307</v>
      </c>
      <c r="W54" s="27" t="s">
        <v>611</v>
      </c>
      <c r="X54" s="27" t="s">
        <v>612</v>
      </c>
      <c r="Y54" s="27" t="s">
        <v>613</v>
      </c>
      <c r="Z54" s="22" t="s">
        <v>25</v>
      </c>
      <c r="AA54" s="71">
        <v>0.14</v>
      </c>
      <c r="AB54" s="22" t="s">
        <v>25</v>
      </c>
      <c r="AC54" s="27"/>
      <c r="AD54" s="27"/>
      <c r="AE54" s="27"/>
      <c r="AF54" s="27"/>
      <c r="AG54" s="27"/>
      <c r="AH54" s="27"/>
      <c r="AI54" s="27"/>
      <c r="AJ54" s="27">
        <v>1</v>
      </c>
      <c r="AK54" s="22">
        <v>1</v>
      </c>
      <c r="AL54" s="22">
        <v>1</v>
      </c>
      <c r="AM54" s="78">
        <v>1</v>
      </c>
      <c r="AN54" s="78">
        <v>1</v>
      </c>
      <c r="AO54" s="78">
        <v>1</v>
      </c>
      <c r="AP54" s="78">
        <v>1</v>
      </c>
      <c r="AQ54" s="28">
        <v>1</v>
      </c>
    </row>
    <row r="55" ht="39.95" customHeight="1" spans="1:43">
      <c r="A55" s="24">
        <v>47</v>
      </c>
      <c r="B55" s="27"/>
      <c r="C55" s="27"/>
      <c r="D55" s="27"/>
      <c r="E55" s="27"/>
      <c r="F55" s="27"/>
      <c r="G55" s="27">
        <v>5</v>
      </c>
      <c r="H55" s="27"/>
      <c r="I55" s="27"/>
      <c r="J55" s="33"/>
      <c r="K55" s="33"/>
      <c r="L55" s="42" t="s">
        <v>969</v>
      </c>
      <c r="M55" s="43" t="s">
        <v>970</v>
      </c>
      <c r="N55" s="47" t="s">
        <v>247</v>
      </c>
      <c r="O55" s="29"/>
      <c r="P55" s="23" t="s">
        <v>305</v>
      </c>
      <c r="Q55" s="48"/>
      <c r="R55" s="32" t="s">
        <v>73</v>
      </c>
      <c r="S55" s="42" t="s">
        <v>969</v>
      </c>
      <c r="T55" s="32" t="s">
        <v>73</v>
      </c>
      <c r="U55" s="32" t="s">
        <v>306</v>
      </c>
      <c r="V55" s="32" t="s">
        <v>307</v>
      </c>
      <c r="W55" s="29" t="s">
        <v>341</v>
      </c>
      <c r="X55" s="27" t="s">
        <v>594</v>
      </c>
      <c r="Y55" s="27" t="s">
        <v>343</v>
      </c>
      <c r="Z55" s="22" t="s">
        <v>25</v>
      </c>
      <c r="AA55" s="71">
        <v>0.077</v>
      </c>
      <c r="AB55" s="22" t="s">
        <v>25</v>
      </c>
      <c r="AC55" s="22"/>
      <c r="AD55" s="22"/>
      <c r="AE55" s="22"/>
      <c r="AF55" s="22"/>
      <c r="AG55" s="22"/>
      <c r="AH55" s="22"/>
      <c r="AI55" s="88"/>
      <c r="AJ55" s="27">
        <v>2</v>
      </c>
      <c r="AK55" s="22">
        <v>2</v>
      </c>
      <c r="AL55" s="22">
        <v>2</v>
      </c>
      <c r="AM55" s="78">
        <v>2</v>
      </c>
      <c r="AN55" s="78">
        <v>2</v>
      </c>
      <c r="AO55" s="78">
        <v>2</v>
      </c>
      <c r="AP55" s="78">
        <v>2</v>
      </c>
      <c r="AQ55" s="28">
        <v>2</v>
      </c>
    </row>
    <row r="56" ht="39.95" customHeight="1" spans="1:43">
      <c r="A56" s="24">
        <v>48</v>
      </c>
      <c r="B56" s="27"/>
      <c r="C56" s="27"/>
      <c r="D56" s="27"/>
      <c r="E56" s="27"/>
      <c r="F56" s="27">
        <v>4</v>
      </c>
      <c r="G56" s="27"/>
      <c r="H56" s="27"/>
      <c r="I56" s="27"/>
      <c r="J56" s="33"/>
      <c r="K56" s="33"/>
      <c r="L56" s="42" t="s">
        <v>1290</v>
      </c>
      <c r="M56" s="43" t="s">
        <v>1291</v>
      </c>
      <c r="N56" s="47" t="s">
        <v>1292</v>
      </c>
      <c r="O56" s="22"/>
      <c r="P56" s="22" t="s">
        <v>305</v>
      </c>
      <c r="Q56" s="48"/>
      <c r="R56" s="32" t="s">
        <v>73</v>
      </c>
      <c r="S56" s="42"/>
      <c r="T56" s="32" t="s">
        <v>73</v>
      </c>
      <c r="U56" s="32" t="s">
        <v>306</v>
      </c>
      <c r="V56" s="32" t="s">
        <v>307</v>
      </c>
      <c r="W56" s="29" t="s">
        <v>328</v>
      </c>
      <c r="X56" s="27" t="s">
        <v>309</v>
      </c>
      <c r="Y56" s="53" t="s">
        <v>25</v>
      </c>
      <c r="Z56" s="22" t="s">
        <v>25</v>
      </c>
      <c r="AA56" s="71">
        <f>AA57+AA58</f>
        <v>0.4072</v>
      </c>
      <c r="AB56" s="22" t="s">
        <v>25</v>
      </c>
      <c r="AC56" s="22"/>
      <c r="AD56" s="22"/>
      <c r="AE56" s="22"/>
      <c r="AF56" s="22"/>
      <c r="AG56" s="22"/>
      <c r="AH56" s="22"/>
      <c r="AI56" s="88"/>
      <c r="AJ56" s="27">
        <v>1</v>
      </c>
      <c r="AK56" s="22">
        <v>1</v>
      </c>
      <c r="AL56" s="22">
        <v>1</v>
      </c>
      <c r="AM56" s="78">
        <v>1</v>
      </c>
      <c r="AN56" s="78">
        <v>1</v>
      </c>
      <c r="AO56" s="78">
        <v>1</v>
      </c>
      <c r="AP56" s="78">
        <v>1</v>
      </c>
      <c r="AQ56" s="28">
        <v>1</v>
      </c>
    </row>
    <row r="57" ht="51" customHeight="1" spans="1:43">
      <c r="A57" s="24">
        <v>49</v>
      </c>
      <c r="B57" s="27"/>
      <c r="C57" s="27"/>
      <c r="D57" s="27"/>
      <c r="E57" s="27"/>
      <c r="F57" s="27"/>
      <c r="G57" s="27">
        <v>5</v>
      </c>
      <c r="H57" s="27"/>
      <c r="I57" s="27"/>
      <c r="J57" s="33"/>
      <c r="K57" s="33"/>
      <c r="L57" s="42" t="s">
        <v>1293</v>
      </c>
      <c r="M57" s="43" t="s">
        <v>1294</v>
      </c>
      <c r="N57" s="47" t="s">
        <v>247</v>
      </c>
      <c r="O57" s="29"/>
      <c r="P57" s="22" t="s">
        <v>305</v>
      </c>
      <c r="Q57" s="48"/>
      <c r="R57" s="32" t="s">
        <v>73</v>
      </c>
      <c r="S57" s="42"/>
      <c r="T57" s="53" t="s">
        <v>73</v>
      </c>
      <c r="U57" s="32" t="s">
        <v>306</v>
      </c>
      <c r="V57" s="32" t="s">
        <v>307</v>
      </c>
      <c r="W57" s="23" t="s">
        <v>492</v>
      </c>
      <c r="X57" s="27" t="s">
        <v>517</v>
      </c>
      <c r="Y57" s="53" t="s">
        <v>494</v>
      </c>
      <c r="Z57" s="23"/>
      <c r="AA57" s="71">
        <v>0.407</v>
      </c>
      <c r="AB57" s="22" t="s">
        <v>555</v>
      </c>
      <c r="AC57" s="22"/>
      <c r="AD57" s="22"/>
      <c r="AE57" s="22"/>
      <c r="AF57" s="22"/>
      <c r="AG57" s="70"/>
      <c r="AH57" s="70"/>
      <c r="AI57" s="84"/>
      <c r="AJ57" s="27">
        <v>1</v>
      </c>
      <c r="AK57" s="22">
        <v>1</v>
      </c>
      <c r="AL57" s="22">
        <v>1</v>
      </c>
      <c r="AM57" s="78">
        <v>1</v>
      </c>
      <c r="AN57" s="78">
        <v>1</v>
      </c>
      <c r="AO57" s="78">
        <v>1</v>
      </c>
      <c r="AP57" s="78">
        <v>1</v>
      </c>
      <c r="AQ57" s="28">
        <v>1</v>
      </c>
    </row>
    <row r="58" ht="39.95" customHeight="1" spans="1:43">
      <c r="A58" s="24">
        <v>50</v>
      </c>
      <c r="B58" s="23"/>
      <c r="C58" s="27"/>
      <c r="D58" s="27"/>
      <c r="E58" s="29"/>
      <c r="F58" s="29"/>
      <c r="G58" s="27">
        <v>5</v>
      </c>
      <c r="H58" s="27"/>
      <c r="I58" s="27"/>
      <c r="J58" s="22"/>
      <c r="K58" s="22"/>
      <c r="L58" s="53" t="s">
        <v>569</v>
      </c>
      <c r="M58" s="43" t="s">
        <v>570</v>
      </c>
      <c r="N58" s="52" t="s">
        <v>571</v>
      </c>
      <c r="O58" s="29"/>
      <c r="P58" s="23" t="s">
        <v>305</v>
      </c>
      <c r="Q58" s="62"/>
      <c r="R58" s="32" t="s">
        <v>73</v>
      </c>
      <c r="S58" s="53" t="s">
        <v>327</v>
      </c>
      <c r="T58" s="32" t="s">
        <v>25</v>
      </c>
      <c r="U58" s="32" t="s">
        <v>307</v>
      </c>
      <c r="V58" s="32" t="s">
        <v>306</v>
      </c>
      <c r="W58" s="23" t="s">
        <v>492</v>
      </c>
      <c r="X58" s="27" t="s">
        <v>572</v>
      </c>
      <c r="Y58" s="72" t="s">
        <v>25</v>
      </c>
      <c r="Z58" s="73" t="s">
        <v>573</v>
      </c>
      <c r="AA58" s="74">
        <v>0.0002</v>
      </c>
      <c r="AB58" s="32" t="s">
        <v>25</v>
      </c>
      <c r="AC58" s="22"/>
      <c r="AD58" s="22"/>
      <c r="AE58" s="22"/>
      <c r="AF58" s="22"/>
      <c r="AG58" s="70"/>
      <c r="AH58" s="70"/>
      <c r="AI58" s="84"/>
      <c r="AJ58" s="27">
        <v>1</v>
      </c>
      <c r="AK58" s="22">
        <v>1</v>
      </c>
      <c r="AL58" s="22">
        <v>1</v>
      </c>
      <c r="AM58" s="27">
        <v>1</v>
      </c>
      <c r="AN58" s="27">
        <v>1</v>
      </c>
      <c r="AO58" s="78">
        <v>1</v>
      </c>
      <c r="AP58" s="78">
        <v>1</v>
      </c>
      <c r="AQ58" s="28">
        <v>1</v>
      </c>
    </row>
    <row r="59" s="4" customFormat="1" ht="39.95" customHeight="1" spans="1:43">
      <c r="A59" s="24">
        <v>51</v>
      </c>
      <c r="B59" s="23"/>
      <c r="C59" s="27"/>
      <c r="D59" s="27"/>
      <c r="E59" s="29"/>
      <c r="F59" s="29">
        <v>4</v>
      </c>
      <c r="G59" s="27"/>
      <c r="H59" s="27"/>
      <c r="I59" s="27"/>
      <c r="J59" s="22"/>
      <c r="K59" s="22"/>
      <c r="L59" s="53" t="s">
        <v>1295</v>
      </c>
      <c r="M59" s="43" t="s">
        <v>1296</v>
      </c>
      <c r="N59" s="55" t="s">
        <v>247</v>
      </c>
      <c r="O59" s="29"/>
      <c r="P59" s="23" t="s">
        <v>305</v>
      </c>
      <c r="Q59" s="62"/>
      <c r="R59" s="32" t="s">
        <v>73</v>
      </c>
      <c r="S59" s="53" t="s">
        <v>327</v>
      </c>
      <c r="T59" s="32" t="s">
        <v>25</v>
      </c>
      <c r="U59" s="32" t="s">
        <v>306</v>
      </c>
      <c r="V59" s="32" t="s">
        <v>307</v>
      </c>
      <c r="W59" s="23" t="s">
        <v>1068</v>
      </c>
      <c r="X59" s="53" t="s">
        <v>499</v>
      </c>
      <c r="Y59" s="72" t="s">
        <v>25</v>
      </c>
      <c r="Z59" s="75" t="s">
        <v>608</v>
      </c>
      <c r="AA59" s="76">
        <v>0.021</v>
      </c>
      <c r="AB59" s="32" t="s">
        <v>25</v>
      </c>
      <c r="AC59" s="22"/>
      <c r="AD59" s="22"/>
      <c r="AE59" s="22"/>
      <c r="AF59" s="22"/>
      <c r="AG59" s="70"/>
      <c r="AH59" s="70"/>
      <c r="AI59" s="84"/>
      <c r="AJ59" s="27">
        <v>1</v>
      </c>
      <c r="AK59" s="27">
        <v>1</v>
      </c>
      <c r="AL59" s="27">
        <v>1</v>
      </c>
      <c r="AM59" s="27">
        <v>1</v>
      </c>
      <c r="AN59" s="27">
        <v>1</v>
      </c>
      <c r="AO59" s="93">
        <v>1</v>
      </c>
      <c r="AP59" s="93">
        <v>1</v>
      </c>
      <c r="AQ59" s="28">
        <v>1</v>
      </c>
    </row>
    <row r="60" s="5" customFormat="1" ht="39.95" customHeight="1" spans="1:43">
      <c r="A60" s="24">
        <v>52</v>
      </c>
      <c r="B60" s="28"/>
      <c r="C60" s="28"/>
      <c r="D60" s="28"/>
      <c r="E60" s="28">
        <v>3</v>
      </c>
      <c r="F60" s="28"/>
      <c r="G60" s="28"/>
      <c r="H60" s="28"/>
      <c r="I60" s="28"/>
      <c r="J60" s="56"/>
      <c r="K60" s="56"/>
      <c r="L60" s="46" t="s">
        <v>1297</v>
      </c>
      <c r="M60" s="37" t="s">
        <v>978</v>
      </c>
      <c r="N60" s="38" t="s">
        <v>336</v>
      </c>
      <c r="O60" s="39"/>
      <c r="P60" s="39" t="s">
        <v>305</v>
      </c>
      <c r="Q60" s="56"/>
      <c r="R60" s="60" t="s">
        <v>73</v>
      </c>
      <c r="S60" s="46" t="s">
        <v>327</v>
      </c>
      <c r="T60" s="65" t="s">
        <v>25</v>
      </c>
      <c r="U60" s="60" t="s">
        <v>306</v>
      </c>
      <c r="V60" s="60" t="s">
        <v>307</v>
      </c>
      <c r="W60" s="45" t="s">
        <v>441</v>
      </c>
      <c r="X60" s="28" t="s">
        <v>309</v>
      </c>
      <c r="Y60" s="65" t="s">
        <v>25</v>
      </c>
      <c r="Z60" s="45" t="s">
        <v>25</v>
      </c>
      <c r="AA60" s="77">
        <v>0.3</v>
      </c>
      <c r="AB60" s="39" t="s">
        <v>25</v>
      </c>
      <c r="AC60" s="56"/>
      <c r="AD60" s="56"/>
      <c r="AE60" s="56"/>
      <c r="AF60" s="56"/>
      <c r="AG60" s="91"/>
      <c r="AH60" s="91"/>
      <c r="AI60" s="85"/>
      <c r="AJ60" s="28">
        <v>0</v>
      </c>
      <c r="AK60" s="39">
        <v>0</v>
      </c>
      <c r="AL60" s="39">
        <v>0</v>
      </c>
      <c r="AM60" s="92">
        <v>0</v>
      </c>
      <c r="AN60" s="92">
        <v>0</v>
      </c>
      <c r="AO60" s="92">
        <v>0</v>
      </c>
      <c r="AP60" s="92">
        <v>0</v>
      </c>
      <c r="AQ60" s="28">
        <v>1</v>
      </c>
    </row>
    <row r="61" ht="39.95" customHeight="1" spans="1:43">
      <c r="A61" s="24">
        <v>53</v>
      </c>
      <c r="B61" s="27"/>
      <c r="C61" s="27"/>
      <c r="D61" s="27"/>
      <c r="E61" s="27">
        <v>3</v>
      </c>
      <c r="F61" s="27"/>
      <c r="G61" s="27"/>
      <c r="H61" s="27"/>
      <c r="I61" s="27"/>
      <c r="J61" s="33"/>
      <c r="K61" s="33"/>
      <c r="L61" s="42" t="s">
        <v>1298</v>
      </c>
      <c r="M61" s="43" t="s">
        <v>978</v>
      </c>
      <c r="N61" s="43" t="s">
        <v>326</v>
      </c>
      <c r="O61" s="22"/>
      <c r="P61" s="22" t="s">
        <v>305</v>
      </c>
      <c r="Q61" s="33"/>
      <c r="R61" s="32" t="s">
        <v>73</v>
      </c>
      <c r="S61" s="42" t="s">
        <v>327</v>
      </c>
      <c r="T61" s="53" t="s">
        <v>25</v>
      </c>
      <c r="U61" s="32" t="s">
        <v>306</v>
      </c>
      <c r="V61" s="32" t="s">
        <v>307</v>
      </c>
      <c r="W61" s="23" t="s">
        <v>441</v>
      </c>
      <c r="X61" s="27" t="s">
        <v>309</v>
      </c>
      <c r="Y61" s="53" t="s">
        <v>25</v>
      </c>
      <c r="Z61" s="23" t="s">
        <v>25</v>
      </c>
      <c r="AA61" s="71">
        <v>0.3</v>
      </c>
      <c r="AB61" s="22" t="s">
        <v>25</v>
      </c>
      <c r="AC61" s="33"/>
      <c r="AD61" s="33"/>
      <c r="AE61" s="33"/>
      <c r="AF61" s="33"/>
      <c r="AG61" s="70"/>
      <c r="AH61" s="70"/>
      <c r="AI61" s="88"/>
      <c r="AJ61" s="27">
        <v>1</v>
      </c>
      <c r="AK61" s="22">
        <v>0</v>
      </c>
      <c r="AL61" s="22">
        <v>0</v>
      </c>
      <c r="AM61" s="78">
        <v>0</v>
      </c>
      <c r="AN61" s="78">
        <v>0</v>
      </c>
      <c r="AO61" s="78">
        <v>0</v>
      </c>
      <c r="AP61" s="78">
        <v>0</v>
      </c>
      <c r="AQ61" s="27">
        <v>0</v>
      </c>
    </row>
    <row r="62" ht="39.95" customHeight="1" spans="1:43">
      <c r="A62" s="24">
        <v>54</v>
      </c>
      <c r="B62" s="27"/>
      <c r="C62" s="27"/>
      <c r="D62" s="27"/>
      <c r="E62" s="27">
        <v>3</v>
      </c>
      <c r="F62" s="27"/>
      <c r="G62" s="27"/>
      <c r="H62" s="27"/>
      <c r="I62" s="27"/>
      <c r="J62" s="33"/>
      <c r="K62" s="33"/>
      <c r="L62" s="42" t="s">
        <v>1299</v>
      </c>
      <c r="M62" s="43" t="s">
        <v>890</v>
      </c>
      <c r="N62" s="47" t="s">
        <v>331</v>
      </c>
      <c r="O62" s="22"/>
      <c r="P62" s="22" t="s">
        <v>305</v>
      </c>
      <c r="Q62" s="33"/>
      <c r="R62" s="32" t="s">
        <v>73</v>
      </c>
      <c r="S62" s="42" t="s">
        <v>327</v>
      </c>
      <c r="T62" s="53" t="s">
        <v>25</v>
      </c>
      <c r="U62" s="32" t="s">
        <v>306</v>
      </c>
      <c r="V62" s="32" t="s">
        <v>307</v>
      </c>
      <c r="W62" s="23" t="s">
        <v>441</v>
      </c>
      <c r="X62" s="27" t="s">
        <v>309</v>
      </c>
      <c r="Y62" s="53" t="s">
        <v>25</v>
      </c>
      <c r="Z62" s="23" t="s">
        <v>25</v>
      </c>
      <c r="AA62" s="71">
        <v>0.3</v>
      </c>
      <c r="AB62" s="22" t="s">
        <v>25</v>
      </c>
      <c r="AC62" s="33"/>
      <c r="AD62" s="33"/>
      <c r="AE62" s="33"/>
      <c r="AF62" s="33"/>
      <c r="AG62" s="70"/>
      <c r="AH62" s="70"/>
      <c r="AI62" s="88"/>
      <c r="AJ62" s="27">
        <v>0</v>
      </c>
      <c r="AK62" s="22">
        <v>1</v>
      </c>
      <c r="AL62" s="22">
        <v>0</v>
      </c>
      <c r="AM62" s="78">
        <v>0</v>
      </c>
      <c r="AN62" s="78">
        <v>0</v>
      </c>
      <c r="AO62" s="78">
        <v>0</v>
      </c>
      <c r="AP62" s="78">
        <v>0</v>
      </c>
      <c r="AQ62" s="28">
        <v>0</v>
      </c>
    </row>
    <row r="63" ht="39.95" customHeight="1" spans="1:43">
      <c r="A63" s="24">
        <v>55</v>
      </c>
      <c r="B63" s="27"/>
      <c r="C63" s="27"/>
      <c r="D63" s="27"/>
      <c r="E63" s="27">
        <v>3</v>
      </c>
      <c r="F63" s="27"/>
      <c r="G63" s="27"/>
      <c r="H63" s="27"/>
      <c r="I63" s="27"/>
      <c r="J63" s="33"/>
      <c r="K63" s="33"/>
      <c r="L63" s="42" t="s">
        <v>1300</v>
      </c>
      <c r="M63" s="43" t="s">
        <v>890</v>
      </c>
      <c r="N63" s="47" t="s">
        <v>331</v>
      </c>
      <c r="O63" s="22"/>
      <c r="P63" s="22" t="s">
        <v>305</v>
      </c>
      <c r="Q63" s="33"/>
      <c r="R63" s="32" t="s">
        <v>73</v>
      </c>
      <c r="S63" s="42" t="s">
        <v>327</v>
      </c>
      <c r="T63" s="53" t="s">
        <v>25</v>
      </c>
      <c r="U63" s="32" t="s">
        <v>306</v>
      </c>
      <c r="V63" s="32" t="s">
        <v>307</v>
      </c>
      <c r="W63" s="23" t="s">
        <v>441</v>
      </c>
      <c r="X63" s="27" t="s">
        <v>309</v>
      </c>
      <c r="Y63" s="53" t="s">
        <v>25</v>
      </c>
      <c r="Z63" s="23" t="s">
        <v>25</v>
      </c>
      <c r="AA63" s="71">
        <v>0.3</v>
      </c>
      <c r="AB63" s="22" t="s">
        <v>25</v>
      </c>
      <c r="AC63" s="33"/>
      <c r="AD63" s="33"/>
      <c r="AE63" s="33"/>
      <c r="AF63" s="33"/>
      <c r="AG63" s="70"/>
      <c r="AH63" s="70"/>
      <c r="AI63" s="88"/>
      <c r="AJ63" s="27">
        <v>0</v>
      </c>
      <c r="AK63" s="22">
        <v>0</v>
      </c>
      <c r="AL63" s="22">
        <v>1</v>
      </c>
      <c r="AM63" s="78">
        <v>0</v>
      </c>
      <c r="AN63" s="78">
        <v>0</v>
      </c>
      <c r="AO63" s="78">
        <v>0</v>
      </c>
      <c r="AP63" s="78">
        <v>0</v>
      </c>
      <c r="AQ63" s="28">
        <v>0</v>
      </c>
    </row>
    <row r="64" ht="66" spans="1:43">
      <c r="A64" s="24">
        <v>56</v>
      </c>
      <c r="B64" s="27"/>
      <c r="C64" s="27"/>
      <c r="D64" s="27"/>
      <c r="E64" s="27">
        <v>3</v>
      </c>
      <c r="F64" s="27"/>
      <c r="G64" s="27"/>
      <c r="H64" s="27"/>
      <c r="I64" s="27"/>
      <c r="J64" s="33"/>
      <c r="K64" s="33"/>
      <c r="L64" s="42" t="s">
        <v>1231</v>
      </c>
      <c r="M64" s="43" t="s">
        <v>890</v>
      </c>
      <c r="N64" s="44" t="s">
        <v>388</v>
      </c>
      <c r="O64" s="22"/>
      <c r="P64" s="22" t="s">
        <v>305</v>
      </c>
      <c r="Q64" s="33"/>
      <c r="R64" s="32" t="s">
        <v>73</v>
      </c>
      <c r="S64" s="42" t="s">
        <v>327</v>
      </c>
      <c r="T64" s="53" t="s">
        <v>25</v>
      </c>
      <c r="U64" s="32" t="s">
        <v>306</v>
      </c>
      <c r="V64" s="32" t="s">
        <v>307</v>
      </c>
      <c r="W64" s="23" t="s">
        <v>441</v>
      </c>
      <c r="X64" s="27" t="s">
        <v>309</v>
      </c>
      <c r="Y64" s="53" t="s">
        <v>25</v>
      </c>
      <c r="Z64" s="23" t="s">
        <v>25</v>
      </c>
      <c r="AA64" s="71">
        <v>0.3</v>
      </c>
      <c r="AB64" s="22" t="s">
        <v>25</v>
      </c>
      <c r="AC64" s="33"/>
      <c r="AD64" s="33"/>
      <c r="AE64" s="33"/>
      <c r="AF64" s="33"/>
      <c r="AG64" s="70"/>
      <c r="AH64" s="70"/>
      <c r="AI64" s="88"/>
      <c r="AJ64" s="27">
        <v>0</v>
      </c>
      <c r="AK64" s="22">
        <v>0</v>
      </c>
      <c r="AL64" s="22">
        <v>0</v>
      </c>
      <c r="AM64" s="78">
        <v>1</v>
      </c>
      <c r="AN64" s="78">
        <v>0</v>
      </c>
      <c r="AO64" s="78">
        <v>0</v>
      </c>
      <c r="AP64" s="78">
        <v>0</v>
      </c>
      <c r="AQ64" s="28">
        <v>0</v>
      </c>
    </row>
    <row r="65" ht="66" spans="1:43">
      <c r="A65" s="24">
        <v>57</v>
      </c>
      <c r="B65" s="27"/>
      <c r="C65" s="27"/>
      <c r="D65" s="27"/>
      <c r="E65" s="27">
        <v>3</v>
      </c>
      <c r="F65" s="27"/>
      <c r="G65" s="27"/>
      <c r="H65" s="27"/>
      <c r="I65" s="27"/>
      <c r="J65" s="33"/>
      <c r="K65" s="33"/>
      <c r="L65" s="42" t="s">
        <v>1232</v>
      </c>
      <c r="M65" s="43" t="s">
        <v>890</v>
      </c>
      <c r="N65" s="44" t="s">
        <v>929</v>
      </c>
      <c r="O65" s="22"/>
      <c r="P65" s="22" t="s">
        <v>305</v>
      </c>
      <c r="Q65" s="33"/>
      <c r="R65" s="32" t="s">
        <v>73</v>
      </c>
      <c r="S65" s="42" t="s">
        <v>327</v>
      </c>
      <c r="T65" s="53" t="s">
        <v>25</v>
      </c>
      <c r="U65" s="32" t="s">
        <v>306</v>
      </c>
      <c r="V65" s="32" t="s">
        <v>307</v>
      </c>
      <c r="W65" s="23" t="s">
        <v>441</v>
      </c>
      <c r="X65" s="27" t="s">
        <v>309</v>
      </c>
      <c r="Y65" s="53" t="s">
        <v>25</v>
      </c>
      <c r="Z65" s="23" t="s">
        <v>25</v>
      </c>
      <c r="AA65" s="71">
        <v>0.3</v>
      </c>
      <c r="AB65" s="22" t="s">
        <v>25</v>
      </c>
      <c r="AC65" s="33"/>
      <c r="AD65" s="33"/>
      <c r="AE65" s="33"/>
      <c r="AF65" s="33"/>
      <c r="AG65" s="70"/>
      <c r="AH65" s="70"/>
      <c r="AI65" s="88"/>
      <c r="AJ65" s="27">
        <v>0</v>
      </c>
      <c r="AK65" s="22">
        <v>0</v>
      </c>
      <c r="AL65" s="22">
        <v>0</v>
      </c>
      <c r="AM65" s="78">
        <v>0</v>
      </c>
      <c r="AN65" s="78">
        <v>1</v>
      </c>
      <c r="AO65" s="78">
        <v>0</v>
      </c>
      <c r="AP65" s="78">
        <v>0</v>
      </c>
      <c r="AQ65" s="28">
        <v>0</v>
      </c>
    </row>
    <row r="66" ht="66" spans="1:43">
      <c r="A66" s="24">
        <v>58</v>
      </c>
      <c r="B66" s="27"/>
      <c r="C66" s="27"/>
      <c r="D66" s="27"/>
      <c r="E66" s="27">
        <v>3</v>
      </c>
      <c r="F66" s="27"/>
      <c r="G66" s="27"/>
      <c r="H66" s="27"/>
      <c r="I66" s="27"/>
      <c r="J66" s="33"/>
      <c r="K66" s="33"/>
      <c r="L66" s="42" t="s">
        <v>1233</v>
      </c>
      <c r="M66" s="43" t="s">
        <v>890</v>
      </c>
      <c r="N66" s="44" t="s">
        <v>701</v>
      </c>
      <c r="O66" s="22"/>
      <c r="P66" s="22" t="s">
        <v>305</v>
      </c>
      <c r="Q66" s="33"/>
      <c r="R66" s="32" t="s">
        <v>73</v>
      </c>
      <c r="S66" s="42" t="s">
        <v>327</v>
      </c>
      <c r="T66" s="53" t="s">
        <v>25</v>
      </c>
      <c r="U66" s="32" t="s">
        <v>306</v>
      </c>
      <c r="V66" s="32" t="s">
        <v>307</v>
      </c>
      <c r="W66" s="23" t="s">
        <v>441</v>
      </c>
      <c r="X66" s="27" t="s">
        <v>309</v>
      </c>
      <c r="Y66" s="53" t="s">
        <v>25</v>
      </c>
      <c r="Z66" s="23" t="s">
        <v>25</v>
      </c>
      <c r="AA66" s="71">
        <v>0.3</v>
      </c>
      <c r="AB66" s="22" t="s">
        <v>25</v>
      </c>
      <c r="AC66" s="33"/>
      <c r="AD66" s="33"/>
      <c r="AE66" s="33"/>
      <c r="AF66" s="33"/>
      <c r="AG66" s="70"/>
      <c r="AH66" s="70"/>
      <c r="AI66" s="88"/>
      <c r="AJ66" s="27">
        <v>0</v>
      </c>
      <c r="AK66" s="22">
        <v>0</v>
      </c>
      <c r="AL66" s="22">
        <v>0</v>
      </c>
      <c r="AM66" s="78">
        <v>0</v>
      </c>
      <c r="AN66" s="78">
        <v>0</v>
      </c>
      <c r="AO66" s="78">
        <v>1</v>
      </c>
      <c r="AP66" s="78">
        <v>0</v>
      </c>
      <c r="AQ66" s="28">
        <v>0</v>
      </c>
    </row>
    <row r="67" ht="66" spans="1:43">
      <c r="A67" s="24">
        <v>59</v>
      </c>
      <c r="B67" s="27"/>
      <c r="C67" s="27"/>
      <c r="D67" s="27"/>
      <c r="E67" s="27">
        <v>3</v>
      </c>
      <c r="F67" s="27"/>
      <c r="G67" s="27"/>
      <c r="H67" s="27"/>
      <c r="I67" s="27"/>
      <c r="J67" s="33"/>
      <c r="K67" s="33"/>
      <c r="L67" s="42" t="s">
        <v>1234</v>
      </c>
      <c r="M67" s="43" t="s">
        <v>890</v>
      </c>
      <c r="N67" s="44" t="s">
        <v>702</v>
      </c>
      <c r="O67" s="22"/>
      <c r="P67" s="22" t="s">
        <v>305</v>
      </c>
      <c r="Q67" s="33"/>
      <c r="R67" s="32" t="s">
        <v>73</v>
      </c>
      <c r="S67" s="42" t="s">
        <v>327</v>
      </c>
      <c r="T67" s="53" t="s">
        <v>25</v>
      </c>
      <c r="U67" s="32" t="s">
        <v>306</v>
      </c>
      <c r="V67" s="32" t="s">
        <v>307</v>
      </c>
      <c r="W67" s="23" t="s">
        <v>441</v>
      </c>
      <c r="X67" s="27" t="s">
        <v>309</v>
      </c>
      <c r="Y67" s="53" t="s">
        <v>25</v>
      </c>
      <c r="Z67" s="23" t="s">
        <v>25</v>
      </c>
      <c r="AA67" s="71">
        <v>0.3</v>
      </c>
      <c r="AB67" s="22" t="s">
        <v>25</v>
      </c>
      <c r="AC67" s="33"/>
      <c r="AD67" s="33"/>
      <c r="AE67" s="33"/>
      <c r="AF67" s="33"/>
      <c r="AG67" s="70"/>
      <c r="AH67" s="70"/>
      <c r="AI67" s="88"/>
      <c r="AJ67" s="27">
        <v>0</v>
      </c>
      <c r="AK67" s="22">
        <v>0</v>
      </c>
      <c r="AL67" s="22">
        <v>0</v>
      </c>
      <c r="AM67" s="78">
        <v>0</v>
      </c>
      <c r="AN67" s="78">
        <v>0</v>
      </c>
      <c r="AO67" s="78">
        <v>0</v>
      </c>
      <c r="AP67" s="78">
        <v>1</v>
      </c>
      <c r="AQ67" s="28">
        <v>0</v>
      </c>
    </row>
    <row r="68" ht="39.95" customHeight="1" spans="1:43">
      <c r="A68" s="24">
        <v>60</v>
      </c>
      <c r="B68" s="27"/>
      <c r="C68" s="27"/>
      <c r="D68" s="27"/>
      <c r="E68" s="27">
        <v>3</v>
      </c>
      <c r="F68" s="27"/>
      <c r="G68" s="27"/>
      <c r="H68" s="27"/>
      <c r="I68" s="27"/>
      <c r="J68" s="33"/>
      <c r="K68" s="33"/>
      <c r="L68" s="42" t="s">
        <v>1301</v>
      </c>
      <c r="M68" s="43" t="s">
        <v>983</v>
      </c>
      <c r="N68" s="47" t="s">
        <v>247</v>
      </c>
      <c r="O68" s="22"/>
      <c r="P68" s="22" t="s">
        <v>305</v>
      </c>
      <c r="Q68" s="58"/>
      <c r="R68" s="32" t="s">
        <v>73</v>
      </c>
      <c r="S68" s="42" t="s">
        <v>1301</v>
      </c>
      <c r="T68" s="32" t="s">
        <v>73</v>
      </c>
      <c r="U68" s="32" t="s">
        <v>306</v>
      </c>
      <c r="V68" s="32" t="s">
        <v>307</v>
      </c>
      <c r="W68" s="29" t="s">
        <v>328</v>
      </c>
      <c r="X68" s="27" t="s">
        <v>309</v>
      </c>
      <c r="Y68" s="53" t="s">
        <v>25</v>
      </c>
      <c r="Z68" s="23" t="s">
        <v>25</v>
      </c>
      <c r="AA68" s="71">
        <f>AA69+AA70*AK70+AA71+AA72</f>
        <v>2.1241</v>
      </c>
      <c r="AB68" s="22" t="s">
        <v>25</v>
      </c>
      <c r="AC68" s="33"/>
      <c r="AD68" s="33"/>
      <c r="AE68" s="33"/>
      <c r="AF68" s="33"/>
      <c r="AG68" s="70"/>
      <c r="AH68" s="70"/>
      <c r="AI68" s="88"/>
      <c r="AJ68" s="27">
        <v>1</v>
      </c>
      <c r="AK68" s="22">
        <v>1</v>
      </c>
      <c r="AL68" s="22">
        <v>1</v>
      </c>
      <c r="AM68" s="78">
        <v>1</v>
      </c>
      <c r="AN68" s="78">
        <v>1</v>
      </c>
      <c r="AO68" s="78">
        <v>1</v>
      </c>
      <c r="AP68" s="78">
        <v>1</v>
      </c>
      <c r="AQ68" s="28">
        <v>1</v>
      </c>
    </row>
    <row r="69" ht="39.95" customHeight="1" spans="1:43">
      <c r="A69" s="24">
        <v>61</v>
      </c>
      <c r="B69" s="27"/>
      <c r="C69" s="27"/>
      <c r="D69" s="27"/>
      <c r="E69" s="29"/>
      <c r="F69" s="27">
        <v>4</v>
      </c>
      <c r="G69" s="27"/>
      <c r="H69" s="27"/>
      <c r="I69" s="27"/>
      <c r="J69" s="33"/>
      <c r="K69" s="33"/>
      <c r="L69" s="42" t="s">
        <v>1302</v>
      </c>
      <c r="M69" s="43" t="s">
        <v>985</v>
      </c>
      <c r="N69" s="47" t="s">
        <v>247</v>
      </c>
      <c r="O69" s="29"/>
      <c r="P69" s="22" t="s">
        <v>305</v>
      </c>
      <c r="Q69" s="58"/>
      <c r="R69" s="32" t="s">
        <v>73</v>
      </c>
      <c r="S69" s="42" t="s">
        <v>327</v>
      </c>
      <c r="T69" s="53" t="s">
        <v>73</v>
      </c>
      <c r="U69" s="32" t="s">
        <v>306</v>
      </c>
      <c r="V69" s="32" t="s">
        <v>307</v>
      </c>
      <c r="W69" s="33" t="s">
        <v>347</v>
      </c>
      <c r="X69" s="27" t="s">
        <v>986</v>
      </c>
      <c r="Y69" s="53" t="s">
        <v>987</v>
      </c>
      <c r="Z69" s="23" t="s">
        <v>25</v>
      </c>
      <c r="AA69" s="75">
        <v>2.0719</v>
      </c>
      <c r="AB69" s="22" t="s">
        <v>25</v>
      </c>
      <c r="AC69" s="33"/>
      <c r="AD69" s="33"/>
      <c r="AE69" s="33"/>
      <c r="AF69" s="33"/>
      <c r="AG69" s="70"/>
      <c r="AH69" s="70"/>
      <c r="AI69" s="88"/>
      <c r="AJ69" s="27">
        <v>1</v>
      </c>
      <c r="AK69" s="22">
        <v>1</v>
      </c>
      <c r="AL69" s="22">
        <v>1</v>
      </c>
      <c r="AM69" s="78">
        <v>1</v>
      </c>
      <c r="AN69" s="78">
        <v>1</v>
      </c>
      <c r="AO69" s="78">
        <v>1</v>
      </c>
      <c r="AP69" s="78">
        <v>1</v>
      </c>
      <c r="AQ69" s="28">
        <v>1</v>
      </c>
    </row>
    <row r="70" ht="39.95" customHeight="1" spans="1:43">
      <c r="A70" s="24">
        <v>62</v>
      </c>
      <c r="B70" s="23"/>
      <c r="C70" s="27"/>
      <c r="D70" s="27"/>
      <c r="E70" s="27"/>
      <c r="F70" s="27">
        <v>4</v>
      </c>
      <c r="G70" s="27"/>
      <c r="H70" s="27"/>
      <c r="I70" s="27"/>
      <c r="J70" s="22"/>
      <c r="K70" s="50"/>
      <c r="L70" s="27" t="s">
        <v>991</v>
      </c>
      <c r="M70" s="43" t="s">
        <v>1303</v>
      </c>
      <c r="N70" s="47" t="s">
        <v>1288</v>
      </c>
      <c r="O70" s="98"/>
      <c r="P70" s="22" t="s">
        <v>305</v>
      </c>
      <c r="Q70" s="32"/>
      <c r="R70" s="32" t="s">
        <v>73</v>
      </c>
      <c r="S70" s="42" t="s">
        <v>327</v>
      </c>
      <c r="T70" s="53" t="s">
        <v>25</v>
      </c>
      <c r="U70" s="32" t="s">
        <v>306</v>
      </c>
      <c r="V70" s="32" t="s">
        <v>307</v>
      </c>
      <c r="W70" s="29" t="s">
        <v>341</v>
      </c>
      <c r="X70" s="27" t="s">
        <v>1304</v>
      </c>
      <c r="Y70" s="53" t="s">
        <v>420</v>
      </c>
      <c r="Z70" s="23" t="s">
        <v>25</v>
      </c>
      <c r="AA70" s="75">
        <v>0.014</v>
      </c>
      <c r="AB70" s="22" t="s">
        <v>25</v>
      </c>
      <c r="AC70" s="23"/>
      <c r="AD70" s="23"/>
      <c r="AE70" s="23"/>
      <c r="AF70" s="23"/>
      <c r="AG70" s="70"/>
      <c r="AH70" s="70"/>
      <c r="AI70" s="88"/>
      <c r="AJ70" s="27">
        <v>2</v>
      </c>
      <c r="AK70" s="22">
        <v>2</v>
      </c>
      <c r="AL70" s="22">
        <v>2</v>
      </c>
      <c r="AM70" s="78">
        <v>2</v>
      </c>
      <c r="AN70" s="78">
        <v>2</v>
      </c>
      <c r="AO70" s="78">
        <v>2</v>
      </c>
      <c r="AP70" s="78">
        <v>2</v>
      </c>
      <c r="AQ70" s="28">
        <v>2</v>
      </c>
    </row>
    <row r="71" ht="39.95" customHeight="1" spans="1:43">
      <c r="A71" s="24">
        <v>63</v>
      </c>
      <c r="B71" s="23"/>
      <c r="C71" s="27"/>
      <c r="D71" s="27"/>
      <c r="E71" s="27"/>
      <c r="F71" s="27">
        <v>4</v>
      </c>
      <c r="G71" s="27"/>
      <c r="H71" s="27"/>
      <c r="I71" s="27"/>
      <c r="J71" s="22"/>
      <c r="K71" s="50"/>
      <c r="L71" s="42" t="s">
        <v>988</v>
      </c>
      <c r="M71" s="43" t="s">
        <v>422</v>
      </c>
      <c r="N71" s="47" t="s">
        <v>1288</v>
      </c>
      <c r="O71" s="98"/>
      <c r="P71" s="22" t="s">
        <v>305</v>
      </c>
      <c r="Q71" s="32"/>
      <c r="R71" s="32" t="s">
        <v>73</v>
      </c>
      <c r="S71" s="42" t="s">
        <v>327</v>
      </c>
      <c r="T71" s="53" t="s">
        <v>25</v>
      </c>
      <c r="U71" s="32" t="s">
        <v>306</v>
      </c>
      <c r="V71" s="32" t="s">
        <v>307</v>
      </c>
      <c r="W71" s="29" t="s">
        <v>341</v>
      </c>
      <c r="X71" s="27" t="s">
        <v>990</v>
      </c>
      <c r="Y71" s="53" t="s">
        <v>420</v>
      </c>
      <c r="Z71" s="23" t="s">
        <v>25</v>
      </c>
      <c r="AA71" s="75">
        <v>0.0108</v>
      </c>
      <c r="AB71" s="22" t="s">
        <v>25</v>
      </c>
      <c r="AC71" s="23"/>
      <c r="AD71" s="23"/>
      <c r="AE71" s="23"/>
      <c r="AF71" s="23"/>
      <c r="AG71" s="70"/>
      <c r="AH71" s="70"/>
      <c r="AI71" s="88"/>
      <c r="AJ71" s="27">
        <v>1</v>
      </c>
      <c r="AK71" s="22">
        <v>1</v>
      </c>
      <c r="AL71" s="22">
        <v>1</v>
      </c>
      <c r="AM71" s="78">
        <v>1</v>
      </c>
      <c r="AN71" s="78">
        <v>1</v>
      </c>
      <c r="AO71" s="78">
        <v>1</v>
      </c>
      <c r="AP71" s="78">
        <v>1</v>
      </c>
      <c r="AQ71" s="28">
        <v>1</v>
      </c>
    </row>
    <row r="72" ht="39.95" customHeight="1" spans="1:43">
      <c r="A72" s="24">
        <v>64</v>
      </c>
      <c r="B72" s="23"/>
      <c r="C72" s="27"/>
      <c r="D72" s="27"/>
      <c r="E72" s="27"/>
      <c r="F72" s="27">
        <v>4</v>
      </c>
      <c r="G72" s="27"/>
      <c r="H72" s="27"/>
      <c r="I72" s="27"/>
      <c r="J72" s="22"/>
      <c r="K72" s="50"/>
      <c r="L72" s="27" t="s">
        <v>1305</v>
      </c>
      <c r="M72" s="43" t="s">
        <v>1306</v>
      </c>
      <c r="N72" s="47" t="s">
        <v>247</v>
      </c>
      <c r="O72" s="98"/>
      <c r="P72" s="22" t="s">
        <v>305</v>
      </c>
      <c r="Q72" s="32"/>
      <c r="R72" s="32" t="s">
        <v>73</v>
      </c>
      <c r="S72" s="42" t="s">
        <v>327</v>
      </c>
      <c r="T72" s="53" t="s">
        <v>25</v>
      </c>
      <c r="U72" s="32" t="s">
        <v>306</v>
      </c>
      <c r="V72" s="32" t="s">
        <v>307</v>
      </c>
      <c r="W72" s="29" t="s">
        <v>341</v>
      </c>
      <c r="X72" s="27" t="s">
        <v>1307</v>
      </c>
      <c r="Y72" s="53" t="s">
        <v>420</v>
      </c>
      <c r="Z72" s="23" t="s">
        <v>25</v>
      </c>
      <c r="AA72" s="75">
        <v>0.0134</v>
      </c>
      <c r="AB72" s="22" t="s">
        <v>25</v>
      </c>
      <c r="AC72" s="23"/>
      <c r="AD72" s="23"/>
      <c r="AE72" s="23"/>
      <c r="AF72" s="23"/>
      <c r="AG72" s="70"/>
      <c r="AH72" s="70"/>
      <c r="AI72" s="88"/>
      <c r="AJ72" s="27">
        <v>1</v>
      </c>
      <c r="AK72" s="22">
        <v>1</v>
      </c>
      <c r="AL72" s="22">
        <v>1</v>
      </c>
      <c r="AM72" s="78">
        <v>1</v>
      </c>
      <c r="AN72" s="78">
        <v>1</v>
      </c>
      <c r="AO72" s="78">
        <v>1</v>
      </c>
      <c r="AP72" s="78">
        <v>1</v>
      </c>
      <c r="AQ72" s="28">
        <v>1</v>
      </c>
    </row>
    <row r="73" ht="39.95" customHeight="1" spans="1:43">
      <c r="A73" s="24">
        <v>65</v>
      </c>
      <c r="B73" s="23"/>
      <c r="C73" s="27"/>
      <c r="D73" s="27"/>
      <c r="E73" s="27">
        <v>3</v>
      </c>
      <c r="F73" s="27"/>
      <c r="G73" s="27"/>
      <c r="H73" s="27"/>
      <c r="I73" s="27"/>
      <c r="J73" s="22"/>
      <c r="K73" s="54"/>
      <c r="L73" s="42" t="s">
        <v>1308</v>
      </c>
      <c r="M73" s="43" t="s">
        <v>994</v>
      </c>
      <c r="N73" s="88" t="s">
        <v>247</v>
      </c>
      <c r="O73" s="98"/>
      <c r="P73" s="22" t="s">
        <v>305</v>
      </c>
      <c r="Q73" s="53"/>
      <c r="R73" s="32" t="s">
        <v>73</v>
      </c>
      <c r="S73" s="42" t="s">
        <v>327</v>
      </c>
      <c r="T73" s="53" t="s">
        <v>25</v>
      </c>
      <c r="U73" s="32" t="s">
        <v>306</v>
      </c>
      <c r="V73" s="32" t="s">
        <v>307</v>
      </c>
      <c r="W73" s="29" t="s">
        <v>426</v>
      </c>
      <c r="X73" s="53" t="s">
        <v>25</v>
      </c>
      <c r="Y73" s="53" t="s">
        <v>427</v>
      </c>
      <c r="Z73" s="23" t="s">
        <v>25</v>
      </c>
      <c r="AA73" s="71">
        <v>0.005</v>
      </c>
      <c r="AB73" s="22" t="s">
        <v>25</v>
      </c>
      <c r="AC73" s="22"/>
      <c r="AD73" s="22"/>
      <c r="AE73" s="22"/>
      <c r="AF73" s="22"/>
      <c r="AG73" s="70"/>
      <c r="AH73" s="70"/>
      <c r="AI73" s="88"/>
      <c r="AJ73" s="27">
        <v>1</v>
      </c>
      <c r="AK73" s="22">
        <v>1</v>
      </c>
      <c r="AL73" s="22">
        <v>1</v>
      </c>
      <c r="AM73" s="78">
        <v>1</v>
      </c>
      <c r="AN73" s="78">
        <v>1</v>
      </c>
      <c r="AO73" s="78">
        <v>1</v>
      </c>
      <c r="AP73" s="78">
        <v>1</v>
      </c>
      <c r="AQ73" s="28">
        <v>1</v>
      </c>
    </row>
    <row r="74" ht="39.95" customHeight="1" spans="1:43">
      <c r="A74" s="24">
        <v>66</v>
      </c>
      <c r="B74" s="27"/>
      <c r="C74" s="27"/>
      <c r="D74" s="27"/>
      <c r="E74" s="29">
        <v>3</v>
      </c>
      <c r="F74" s="27"/>
      <c r="G74" s="27"/>
      <c r="H74" s="27"/>
      <c r="I74" s="27"/>
      <c r="J74" s="22"/>
      <c r="K74" s="22"/>
      <c r="L74" s="53" t="s">
        <v>442</v>
      </c>
      <c r="M74" s="43" t="s">
        <v>443</v>
      </c>
      <c r="N74" s="47" t="s">
        <v>444</v>
      </c>
      <c r="O74" s="22"/>
      <c r="P74" s="22" t="s">
        <v>305</v>
      </c>
      <c r="Q74" s="53" t="s">
        <v>25</v>
      </c>
      <c r="R74" s="32" t="s">
        <v>73</v>
      </c>
      <c r="S74" s="42" t="s">
        <v>327</v>
      </c>
      <c r="T74" s="53" t="s">
        <v>25</v>
      </c>
      <c r="U74" s="32" t="s">
        <v>307</v>
      </c>
      <c r="V74" s="32" t="s">
        <v>306</v>
      </c>
      <c r="W74" s="53" t="s">
        <v>25</v>
      </c>
      <c r="X74" s="53" t="s">
        <v>25</v>
      </c>
      <c r="Y74" s="53" t="s">
        <v>25</v>
      </c>
      <c r="Z74" s="53" t="s">
        <v>25</v>
      </c>
      <c r="AA74" s="71">
        <v>0.001</v>
      </c>
      <c r="AB74" s="22" t="s">
        <v>25</v>
      </c>
      <c r="AC74" s="58"/>
      <c r="AD74" s="58"/>
      <c r="AE74" s="58"/>
      <c r="AF74" s="58"/>
      <c r="AG74" s="70"/>
      <c r="AH74" s="70"/>
      <c r="AI74" s="88"/>
      <c r="AJ74" s="27">
        <v>24</v>
      </c>
      <c r="AK74" s="22">
        <v>24</v>
      </c>
      <c r="AL74" s="22">
        <v>24</v>
      </c>
      <c r="AM74" s="78">
        <v>24</v>
      </c>
      <c r="AN74" s="78">
        <v>24</v>
      </c>
      <c r="AO74" s="78">
        <v>24</v>
      </c>
      <c r="AP74" s="78">
        <v>24</v>
      </c>
      <c r="AQ74" s="28">
        <v>24</v>
      </c>
    </row>
    <row r="75" ht="39.95" customHeight="1" spans="1:43">
      <c r="A75" s="24">
        <v>67</v>
      </c>
      <c r="B75" s="27"/>
      <c r="C75" s="27"/>
      <c r="D75" s="27">
        <v>2</v>
      </c>
      <c r="E75" s="29"/>
      <c r="F75" s="27"/>
      <c r="G75" s="27"/>
      <c r="H75" s="27"/>
      <c r="I75" s="27"/>
      <c r="J75" s="22"/>
      <c r="K75" s="22"/>
      <c r="L75" s="53" t="s">
        <v>995</v>
      </c>
      <c r="M75" s="43" t="s">
        <v>996</v>
      </c>
      <c r="N75" s="47" t="s">
        <v>1288</v>
      </c>
      <c r="O75" s="22"/>
      <c r="P75" s="22" t="s">
        <v>305</v>
      </c>
      <c r="Q75" s="53"/>
      <c r="R75" s="32" t="s">
        <v>73</v>
      </c>
      <c r="S75" s="42" t="s">
        <v>327</v>
      </c>
      <c r="T75" s="53" t="s">
        <v>25</v>
      </c>
      <c r="U75" s="32" t="s">
        <v>307</v>
      </c>
      <c r="V75" s="32" t="s">
        <v>306</v>
      </c>
      <c r="W75" s="53" t="s">
        <v>672</v>
      </c>
      <c r="X75" s="53" t="s">
        <v>997</v>
      </c>
      <c r="Y75" s="53" t="s">
        <v>25</v>
      </c>
      <c r="Z75" s="53" t="s">
        <v>25</v>
      </c>
      <c r="AA75" s="71">
        <v>0.0521</v>
      </c>
      <c r="AB75" s="22" t="s">
        <v>25</v>
      </c>
      <c r="AC75" s="58"/>
      <c r="AD75" s="58"/>
      <c r="AE75" s="58"/>
      <c r="AF75" s="58"/>
      <c r="AG75" s="70"/>
      <c r="AH75" s="70"/>
      <c r="AI75" s="88"/>
      <c r="AJ75" s="27">
        <v>1</v>
      </c>
      <c r="AK75" s="22">
        <v>1</v>
      </c>
      <c r="AL75" s="22">
        <v>1</v>
      </c>
      <c r="AM75" s="78">
        <v>1</v>
      </c>
      <c r="AN75" s="78">
        <v>1</v>
      </c>
      <c r="AO75" s="78">
        <v>1</v>
      </c>
      <c r="AP75" s="78">
        <v>1</v>
      </c>
      <c r="AQ75" s="28">
        <v>1</v>
      </c>
    </row>
    <row r="76" ht="39.95" customHeight="1" spans="1:43">
      <c r="A76" s="24">
        <v>68</v>
      </c>
      <c r="B76" s="27"/>
      <c r="C76" s="27"/>
      <c r="D76" s="27">
        <v>2</v>
      </c>
      <c r="E76" s="29"/>
      <c r="F76" s="27"/>
      <c r="G76" s="27"/>
      <c r="H76" s="27"/>
      <c r="I76" s="27"/>
      <c r="J76" s="22"/>
      <c r="K76" s="22"/>
      <c r="L76" s="42" t="s">
        <v>1309</v>
      </c>
      <c r="M76" s="43" t="s">
        <v>1310</v>
      </c>
      <c r="N76" s="88" t="s">
        <v>247</v>
      </c>
      <c r="O76" s="22"/>
      <c r="P76" s="22" t="s">
        <v>305</v>
      </c>
      <c r="Q76" s="53"/>
      <c r="R76" s="32" t="s">
        <v>73</v>
      </c>
      <c r="S76" s="42" t="s">
        <v>1309</v>
      </c>
      <c r="T76" s="22" t="s">
        <v>73</v>
      </c>
      <c r="U76" s="32" t="s">
        <v>306</v>
      </c>
      <c r="V76" s="32" t="s">
        <v>307</v>
      </c>
      <c r="W76" s="53" t="s">
        <v>672</v>
      </c>
      <c r="X76" s="53" t="s">
        <v>997</v>
      </c>
      <c r="Y76" s="53" t="s">
        <v>25</v>
      </c>
      <c r="Z76" s="53" t="s">
        <v>25</v>
      </c>
      <c r="AA76" s="71">
        <v>0.0612</v>
      </c>
      <c r="AB76" s="22" t="s">
        <v>25</v>
      </c>
      <c r="AC76" s="58"/>
      <c r="AD76" s="58"/>
      <c r="AE76" s="58"/>
      <c r="AF76" s="58"/>
      <c r="AG76" s="70"/>
      <c r="AH76" s="70"/>
      <c r="AI76" s="88"/>
      <c r="AJ76" s="27">
        <v>1</v>
      </c>
      <c r="AK76" s="22">
        <v>1</v>
      </c>
      <c r="AL76" s="22">
        <v>1</v>
      </c>
      <c r="AM76" s="78">
        <v>1</v>
      </c>
      <c r="AN76" s="78">
        <v>1</v>
      </c>
      <c r="AO76" s="78">
        <v>1</v>
      </c>
      <c r="AP76" s="78">
        <v>1</v>
      </c>
      <c r="AQ76" s="28">
        <v>1</v>
      </c>
    </row>
    <row r="77" ht="39.95" customHeight="1" spans="1:43">
      <c r="A77" s="24">
        <v>69</v>
      </c>
      <c r="B77" s="27"/>
      <c r="C77" s="27"/>
      <c r="D77" s="27">
        <v>2</v>
      </c>
      <c r="E77" s="29"/>
      <c r="F77" s="27"/>
      <c r="G77" s="27"/>
      <c r="H77" s="27"/>
      <c r="I77" s="27"/>
      <c r="J77" s="22"/>
      <c r="K77" s="22"/>
      <c r="L77" s="53" t="s">
        <v>1311</v>
      </c>
      <c r="M77" s="43" t="s">
        <v>86</v>
      </c>
      <c r="N77" s="99" t="s">
        <v>676</v>
      </c>
      <c r="O77" s="98" t="s">
        <v>106</v>
      </c>
      <c r="P77" s="23" t="s">
        <v>305</v>
      </c>
      <c r="Q77" s="32"/>
      <c r="R77" s="32" t="s">
        <v>73</v>
      </c>
      <c r="S77" s="53" t="s">
        <v>327</v>
      </c>
      <c r="T77" s="32" t="s">
        <v>25</v>
      </c>
      <c r="U77" s="32" t="s">
        <v>307</v>
      </c>
      <c r="V77" s="32" t="s">
        <v>306</v>
      </c>
      <c r="W77" s="29" t="s">
        <v>444</v>
      </c>
      <c r="X77" s="27" t="s">
        <v>677</v>
      </c>
      <c r="Y77" s="27" t="s">
        <v>25</v>
      </c>
      <c r="Z77" s="53" t="s">
        <v>25</v>
      </c>
      <c r="AA77" s="71">
        <v>0.0023</v>
      </c>
      <c r="AB77" s="22" t="s">
        <v>643</v>
      </c>
      <c r="AC77" s="58"/>
      <c r="AD77" s="58"/>
      <c r="AE77" s="58"/>
      <c r="AF77" s="58"/>
      <c r="AG77" s="70"/>
      <c r="AH77" s="70"/>
      <c r="AI77" s="84"/>
      <c r="AJ77" s="27">
        <v>4</v>
      </c>
      <c r="AK77" s="22">
        <v>4</v>
      </c>
      <c r="AL77" s="22">
        <v>4</v>
      </c>
      <c r="AM77" s="78">
        <v>4</v>
      </c>
      <c r="AN77" s="78">
        <v>4</v>
      </c>
      <c r="AO77" s="78">
        <v>4</v>
      </c>
      <c r="AP77" s="78">
        <v>4</v>
      </c>
      <c r="AQ77" s="28">
        <v>4</v>
      </c>
    </row>
    <row r="78" s="6" customFormat="1" ht="39.95" customHeight="1" spans="1:43">
      <c r="A78" s="24">
        <v>70</v>
      </c>
      <c r="B78" s="28"/>
      <c r="C78" s="28">
        <v>1</v>
      </c>
      <c r="D78" s="28"/>
      <c r="E78" s="28"/>
      <c r="F78" s="28"/>
      <c r="G78" s="28"/>
      <c r="H78" s="28"/>
      <c r="I78" s="28"/>
      <c r="J78" s="39"/>
      <c r="K78" s="39"/>
      <c r="L78" s="46" t="s">
        <v>1312</v>
      </c>
      <c r="M78" s="37" t="s">
        <v>859</v>
      </c>
      <c r="N78" s="38" t="s">
        <v>336</v>
      </c>
      <c r="O78" s="100"/>
      <c r="P78" s="39" t="s">
        <v>305</v>
      </c>
      <c r="Q78" s="60"/>
      <c r="R78" s="60" t="s">
        <v>73</v>
      </c>
      <c r="S78" s="46" t="s">
        <v>1313</v>
      </c>
      <c r="T78" s="65" t="s">
        <v>73</v>
      </c>
      <c r="U78" s="60" t="s">
        <v>306</v>
      </c>
      <c r="V78" s="60" t="s">
        <v>307</v>
      </c>
      <c r="W78" s="100" t="s">
        <v>328</v>
      </c>
      <c r="X78" s="28" t="s">
        <v>309</v>
      </c>
      <c r="Y78" s="65" t="s">
        <v>25</v>
      </c>
      <c r="Z78" s="45"/>
      <c r="AA78" s="110">
        <f>AA79</f>
        <v>3.4639</v>
      </c>
      <c r="AB78" s="39" t="s">
        <v>25</v>
      </c>
      <c r="AC78" s="61"/>
      <c r="AD78" s="61"/>
      <c r="AE78" s="61"/>
      <c r="AF78" s="61"/>
      <c r="AG78" s="91"/>
      <c r="AH78" s="91"/>
      <c r="AI78" s="85"/>
      <c r="AJ78" s="28">
        <v>0</v>
      </c>
      <c r="AK78" s="39">
        <v>0</v>
      </c>
      <c r="AL78" s="39">
        <v>0</v>
      </c>
      <c r="AM78" s="92">
        <v>0</v>
      </c>
      <c r="AN78" s="92">
        <v>0</v>
      </c>
      <c r="AO78" s="125">
        <v>0</v>
      </c>
      <c r="AP78" s="125">
        <v>0</v>
      </c>
      <c r="AQ78" s="28">
        <v>1</v>
      </c>
    </row>
    <row r="79" s="7" customFormat="1" ht="39.95" customHeight="1" spans="1:43">
      <c r="A79" s="24">
        <v>71</v>
      </c>
      <c r="B79" s="27"/>
      <c r="C79" s="27">
        <v>1</v>
      </c>
      <c r="D79" s="27"/>
      <c r="E79" s="27"/>
      <c r="F79" s="27"/>
      <c r="G79" s="27"/>
      <c r="H79" s="27"/>
      <c r="I79" s="27"/>
      <c r="J79" s="22"/>
      <c r="K79" s="22"/>
      <c r="L79" s="42" t="s">
        <v>1313</v>
      </c>
      <c r="M79" s="43" t="s">
        <v>859</v>
      </c>
      <c r="N79" s="101" t="s">
        <v>326</v>
      </c>
      <c r="O79" s="29"/>
      <c r="P79" s="22" t="s">
        <v>305</v>
      </c>
      <c r="Q79" s="32"/>
      <c r="R79" s="32" t="s">
        <v>73</v>
      </c>
      <c r="S79" s="42" t="s">
        <v>1313</v>
      </c>
      <c r="T79" s="53" t="s">
        <v>73</v>
      </c>
      <c r="U79" s="32" t="s">
        <v>306</v>
      </c>
      <c r="V79" s="32" t="s">
        <v>307</v>
      </c>
      <c r="W79" s="29" t="s">
        <v>328</v>
      </c>
      <c r="X79" s="27" t="s">
        <v>309</v>
      </c>
      <c r="Y79" s="53" t="s">
        <v>25</v>
      </c>
      <c r="Z79" s="23"/>
      <c r="AA79" s="111">
        <f>AA80</f>
        <v>3.4639</v>
      </c>
      <c r="AB79" s="22" t="s">
        <v>25</v>
      </c>
      <c r="AC79" s="58"/>
      <c r="AD79" s="58"/>
      <c r="AE79" s="58"/>
      <c r="AF79" s="58"/>
      <c r="AG79" s="70"/>
      <c r="AH79" s="70"/>
      <c r="AI79" s="88"/>
      <c r="AJ79" s="27">
        <v>1</v>
      </c>
      <c r="AK79" s="22">
        <v>0</v>
      </c>
      <c r="AL79" s="22">
        <v>0</v>
      </c>
      <c r="AM79" s="78">
        <v>0</v>
      </c>
      <c r="AN79" s="78">
        <v>0</v>
      </c>
      <c r="AO79" s="126">
        <v>0</v>
      </c>
      <c r="AP79" s="126">
        <v>0</v>
      </c>
      <c r="AQ79" s="28">
        <v>0</v>
      </c>
    </row>
    <row r="80" s="4" customFormat="1" ht="39.95" customHeight="1" spans="1:43">
      <c r="A80" s="24">
        <v>72</v>
      </c>
      <c r="B80" s="27"/>
      <c r="C80" s="27">
        <v>1</v>
      </c>
      <c r="D80" s="27"/>
      <c r="E80" s="27"/>
      <c r="F80" s="27"/>
      <c r="G80" s="27"/>
      <c r="H80" s="27"/>
      <c r="I80" s="27"/>
      <c r="J80" s="22"/>
      <c r="K80" s="22"/>
      <c r="L80" s="42" t="s">
        <v>1314</v>
      </c>
      <c r="M80" s="43" t="s">
        <v>908</v>
      </c>
      <c r="N80" s="101" t="s">
        <v>331</v>
      </c>
      <c r="O80" s="22"/>
      <c r="P80" s="22" t="s">
        <v>305</v>
      </c>
      <c r="Q80" s="32"/>
      <c r="R80" s="32" t="s">
        <v>73</v>
      </c>
      <c r="S80" s="42" t="s">
        <v>1314</v>
      </c>
      <c r="T80" s="53" t="s">
        <v>73</v>
      </c>
      <c r="U80" s="32" t="s">
        <v>306</v>
      </c>
      <c r="V80" s="32" t="s">
        <v>307</v>
      </c>
      <c r="W80" s="29" t="s">
        <v>328</v>
      </c>
      <c r="X80" s="27" t="s">
        <v>309</v>
      </c>
      <c r="Y80" s="53" t="s">
        <v>25</v>
      </c>
      <c r="Z80" s="23"/>
      <c r="AA80" s="111">
        <f>AA88+AA94*AJ94+AA96</f>
        <v>3.4639</v>
      </c>
      <c r="AB80" s="22" t="s">
        <v>25</v>
      </c>
      <c r="AC80" s="58"/>
      <c r="AD80" s="58"/>
      <c r="AE80" s="58"/>
      <c r="AF80" s="58"/>
      <c r="AG80" s="70"/>
      <c r="AH80" s="70"/>
      <c r="AI80" s="88"/>
      <c r="AJ80" s="27">
        <v>0</v>
      </c>
      <c r="AK80" s="120">
        <v>1</v>
      </c>
      <c r="AL80" s="120">
        <v>0</v>
      </c>
      <c r="AM80" s="78">
        <v>0</v>
      </c>
      <c r="AN80" s="78">
        <v>0</v>
      </c>
      <c r="AO80" s="93">
        <v>0</v>
      </c>
      <c r="AP80" s="93">
        <v>0</v>
      </c>
      <c r="AQ80" s="28">
        <v>0</v>
      </c>
    </row>
    <row r="81" s="4" customFormat="1" ht="39.95" customHeight="1" spans="1:43">
      <c r="A81" s="24">
        <v>73</v>
      </c>
      <c r="B81" s="27"/>
      <c r="C81" s="27">
        <v>1</v>
      </c>
      <c r="D81" s="27"/>
      <c r="E81" s="27"/>
      <c r="F81" s="27"/>
      <c r="G81" s="27"/>
      <c r="H81" s="27"/>
      <c r="I81" s="27"/>
      <c r="J81" s="22"/>
      <c r="K81" s="22"/>
      <c r="L81" s="42" t="s">
        <v>1315</v>
      </c>
      <c r="M81" s="43" t="s">
        <v>908</v>
      </c>
      <c r="N81" s="101" t="s">
        <v>331</v>
      </c>
      <c r="O81" s="22"/>
      <c r="P81" s="22" t="s">
        <v>305</v>
      </c>
      <c r="Q81" s="32"/>
      <c r="R81" s="32" t="s">
        <v>73</v>
      </c>
      <c r="S81" s="42" t="s">
        <v>1314</v>
      </c>
      <c r="T81" s="53" t="s">
        <v>73</v>
      </c>
      <c r="U81" s="32" t="s">
        <v>306</v>
      </c>
      <c r="V81" s="32" t="s">
        <v>307</v>
      </c>
      <c r="W81" s="29" t="s">
        <v>328</v>
      </c>
      <c r="X81" s="27" t="s">
        <v>309</v>
      </c>
      <c r="Y81" s="53" t="s">
        <v>25</v>
      </c>
      <c r="Z81" s="23"/>
      <c r="AA81" s="111">
        <f t="shared" ref="AA81:AA85" si="0">AA79</f>
        <v>3.4639</v>
      </c>
      <c r="AB81" s="22" t="s">
        <v>25</v>
      </c>
      <c r="AC81" s="58"/>
      <c r="AD81" s="58"/>
      <c r="AE81" s="58"/>
      <c r="AF81" s="58"/>
      <c r="AG81" s="70"/>
      <c r="AH81" s="70"/>
      <c r="AI81" s="90"/>
      <c r="AJ81" s="27">
        <v>0</v>
      </c>
      <c r="AK81" s="22">
        <v>0</v>
      </c>
      <c r="AL81" s="22">
        <v>1</v>
      </c>
      <c r="AM81" s="78">
        <v>0</v>
      </c>
      <c r="AN81" s="78">
        <v>0</v>
      </c>
      <c r="AO81" s="93">
        <v>0</v>
      </c>
      <c r="AP81" s="93">
        <v>0</v>
      </c>
      <c r="AQ81" s="28">
        <v>0</v>
      </c>
    </row>
    <row r="82" s="4" customFormat="1" ht="66" spans="1:43">
      <c r="A82" s="24">
        <v>74</v>
      </c>
      <c r="B82" s="27"/>
      <c r="C82" s="27">
        <v>1</v>
      </c>
      <c r="D82" s="27"/>
      <c r="E82" s="27"/>
      <c r="F82" s="27"/>
      <c r="G82" s="27"/>
      <c r="H82" s="27"/>
      <c r="I82" s="27"/>
      <c r="J82" s="22"/>
      <c r="K82" s="22"/>
      <c r="L82" s="42" t="s">
        <v>1235</v>
      </c>
      <c r="M82" s="43" t="s">
        <v>859</v>
      </c>
      <c r="N82" s="44" t="s">
        <v>388</v>
      </c>
      <c r="O82" s="22"/>
      <c r="P82" s="22" t="s">
        <v>305</v>
      </c>
      <c r="Q82" s="32"/>
      <c r="R82" s="32" t="s">
        <v>73</v>
      </c>
      <c r="S82" s="42" t="s">
        <v>1314</v>
      </c>
      <c r="T82" s="53" t="s">
        <v>73</v>
      </c>
      <c r="U82" s="32" t="s">
        <v>306</v>
      </c>
      <c r="V82" s="32" t="s">
        <v>307</v>
      </c>
      <c r="W82" s="29" t="s">
        <v>328</v>
      </c>
      <c r="X82" s="27" t="s">
        <v>309</v>
      </c>
      <c r="Y82" s="53" t="s">
        <v>25</v>
      </c>
      <c r="Z82" s="23"/>
      <c r="AA82" s="111">
        <f>AA95+AA97*AJ97+AA99</f>
        <v>3.7917</v>
      </c>
      <c r="AB82" s="22" t="s">
        <v>25</v>
      </c>
      <c r="AC82" s="58"/>
      <c r="AD82" s="58"/>
      <c r="AE82" s="58"/>
      <c r="AF82" s="58"/>
      <c r="AG82" s="70"/>
      <c r="AH82" s="70"/>
      <c r="AI82" s="88"/>
      <c r="AJ82" s="27">
        <v>0</v>
      </c>
      <c r="AK82" s="120">
        <v>0</v>
      </c>
      <c r="AL82" s="120">
        <v>0</v>
      </c>
      <c r="AM82" s="78">
        <v>1</v>
      </c>
      <c r="AN82" s="78">
        <v>0</v>
      </c>
      <c r="AO82" s="93">
        <v>0</v>
      </c>
      <c r="AP82" s="93">
        <v>0</v>
      </c>
      <c r="AQ82" s="28">
        <v>0</v>
      </c>
    </row>
    <row r="83" s="4" customFormat="1" ht="66" spans="1:43">
      <c r="A83" s="24">
        <v>75</v>
      </c>
      <c r="B83" s="27"/>
      <c r="C83" s="27">
        <v>1</v>
      </c>
      <c r="D83" s="27"/>
      <c r="E83" s="27"/>
      <c r="F83" s="27"/>
      <c r="G83" s="27"/>
      <c r="H83" s="27"/>
      <c r="I83" s="27"/>
      <c r="J83" s="22"/>
      <c r="K83" s="22"/>
      <c r="L83" s="42" t="s">
        <v>1236</v>
      </c>
      <c r="M83" s="43" t="s">
        <v>908</v>
      </c>
      <c r="N83" s="44" t="s">
        <v>929</v>
      </c>
      <c r="O83" s="22"/>
      <c r="P83" s="22" t="s">
        <v>305</v>
      </c>
      <c r="Q83" s="32"/>
      <c r="R83" s="32" t="s">
        <v>73</v>
      </c>
      <c r="S83" s="42" t="s">
        <v>1314</v>
      </c>
      <c r="T83" s="53" t="s">
        <v>73</v>
      </c>
      <c r="U83" s="32" t="s">
        <v>306</v>
      </c>
      <c r="V83" s="32" t="s">
        <v>307</v>
      </c>
      <c r="W83" s="29" t="s">
        <v>328</v>
      </c>
      <c r="X83" s="27" t="s">
        <v>309</v>
      </c>
      <c r="Y83" s="53" t="s">
        <v>25</v>
      </c>
      <c r="Z83" s="23"/>
      <c r="AA83" s="111">
        <f t="shared" si="0"/>
        <v>3.4639</v>
      </c>
      <c r="AB83" s="22" t="s">
        <v>25</v>
      </c>
      <c r="AC83" s="58"/>
      <c r="AD83" s="58"/>
      <c r="AE83" s="58"/>
      <c r="AF83" s="58"/>
      <c r="AG83" s="70"/>
      <c r="AH83" s="70"/>
      <c r="AI83" s="90"/>
      <c r="AJ83" s="27">
        <v>0</v>
      </c>
      <c r="AK83" s="22">
        <v>0</v>
      </c>
      <c r="AL83" s="22">
        <v>0</v>
      </c>
      <c r="AM83" s="78">
        <v>0</v>
      </c>
      <c r="AN83" s="78">
        <v>1</v>
      </c>
      <c r="AO83" s="93">
        <v>0</v>
      </c>
      <c r="AP83" s="93">
        <v>0</v>
      </c>
      <c r="AQ83" s="28">
        <v>0</v>
      </c>
    </row>
    <row r="84" s="4" customFormat="1" ht="66" spans="1:43">
      <c r="A84" s="24">
        <v>76</v>
      </c>
      <c r="B84" s="27"/>
      <c r="C84" s="27">
        <v>1</v>
      </c>
      <c r="D84" s="27"/>
      <c r="E84" s="27"/>
      <c r="F84" s="27"/>
      <c r="G84" s="27"/>
      <c r="H84" s="27"/>
      <c r="I84" s="27"/>
      <c r="J84" s="22"/>
      <c r="K84" s="22"/>
      <c r="L84" s="42" t="s">
        <v>1237</v>
      </c>
      <c r="M84" s="43" t="s">
        <v>859</v>
      </c>
      <c r="N84" s="44" t="s">
        <v>701</v>
      </c>
      <c r="O84" s="22"/>
      <c r="P84" s="22" t="s">
        <v>305</v>
      </c>
      <c r="Q84" s="32"/>
      <c r="R84" s="32" t="s">
        <v>73</v>
      </c>
      <c r="S84" s="42" t="s">
        <v>1314</v>
      </c>
      <c r="T84" s="53" t="s">
        <v>73</v>
      </c>
      <c r="U84" s="32" t="s">
        <v>306</v>
      </c>
      <c r="V84" s="32" t="s">
        <v>307</v>
      </c>
      <c r="W84" s="29" t="s">
        <v>328</v>
      </c>
      <c r="X84" s="27" t="s">
        <v>309</v>
      </c>
      <c r="Y84" s="53" t="s">
        <v>25</v>
      </c>
      <c r="Z84" s="23"/>
      <c r="AA84" s="111">
        <f>AA97+AA99*AJ99+AA101</f>
        <v>0.093</v>
      </c>
      <c r="AB84" s="22" t="s">
        <v>25</v>
      </c>
      <c r="AC84" s="58"/>
      <c r="AD84" s="58"/>
      <c r="AE84" s="58"/>
      <c r="AF84" s="58"/>
      <c r="AG84" s="70"/>
      <c r="AH84" s="70"/>
      <c r="AI84" s="88"/>
      <c r="AJ84" s="27">
        <v>0</v>
      </c>
      <c r="AK84" s="120">
        <v>0</v>
      </c>
      <c r="AL84" s="120">
        <v>0</v>
      </c>
      <c r="AM84" s="78">
        <v>0</v>
      </c>
      <c r="AN84" s="78">
        <v>0</v>
      </c>
      <c r="AO84" s="93">
        <v>1</v>
      </c>
      <c r="AP84" s="93">
        <v>0</v>
      </c>
      <c r="AQ84" s="28">
        <v>0</v>
      </c>
    </row>
    <row r="85" s="4" customFormat="1" ht="66" spans="1:43">
      <c r="A85" s="24">
        <v>77</v>
      </c>
      <c r="B85" s="27"/>
      <c r="C85" s="27">
        <v>1</v>
      </c>
      <c r="D85" s="27"/>
      <c r="E85" s="27"/>
      <c r="F85" s="27"/>
      <c r="G85" s="27"/>
      <c r="H85" s="27"/>
      <c r="I85" s="27"/>
      <c r="J85" s="22"/>
      <c r="K85" s="22"/>
      <c r="L85" s="42" t="s">
        <v>1238</v>
      </c>
      <c r="M85" s="43" t="s">
        <v>908</v>
      </c>
      <c r="N85" s="44" t="s">
        <v>702</v>
      </c>
      <c r="O85" s="22"/>
      <c r="P85" s="22" t="s">
        <v>305</v>
      </c>
      <c r="Q85" s="32"/>
      <c r="R85" s="32" t="s">
        <v>73</v>
      </c>
      <c r="S85" s="42" t="s">
        <v>1314</v>
      </c>
      <c r="T85" s="53" t="s">
        <v>73</v>
      </c>
      <c r="U85" s="32" t="s">
        <v>306</v>
      </c>
      <c r="V85" s="32" t="s">
        <v>307</v>
      </c>
      <c r="W85" s="29" t="s">
        <v>328</v>
      </c>
      <c r="X85" s="27" t="s">
        <v>309</v>
      </c>
      <c r="Y85" s="53" t="s">
        <v>25</v>
      </c>
      <c r="Z85" s="23"/>
      <c r="AA85" s="111">
        <f t="shared" si="0"/>
        <v>3.4639</v>
      </c>
      <c r="AB85" s="22" t="s">
        <v>25</v>
      </c>
      <c r="AC85" s="58"/>
      <c r="AD85" s="58"/>
      <c r="AE85" s="58"/>
      <c r="AF85" s="58"/>
      <c r="AG85" s="70"/>
      <c r="AH85" s="70"/>
      <c r="AI85" s="90"/>
      <c r="AJ85" s="27">
        <v>0</v>
      </c>
      <c r="AK85" s="22">
        <v>0</v>
      </c>
      <c r="AL85" s="22">
        <v>0</v>
      </c>
      <c r="AM85" s="78">
        <v>0</v>
      </c>
      <c r="AN85" s="78">
        <v>0</v>
      </c>
      <c r="AO85" s="93">
        <v>0</v>
      </c>
      <c r="AP85" s="93">
        <v>1</v>
      </c>
      <c r="AQ85" s="28">
        <v>0</v>
      </c>
    </row>
    <row r="86" s="8" customFormat="1" ht="39.95" customHeight="1" spans="1:43">
      <c r="A86" s="24">
        <v>78</v>
      </c>
      <c r="B86" s="28"/>
      <c r="C86" s="28"/>
      <c r="D86" s="28">
        <v>2</v>
      </c>
      <c r="E86" s="28"/>
      <c r="F86" s="28"/>
      <c r="G86" s="28"/>
      <c r="H86" s="28"/>
      <c r="I86" s="28"/>
      <c r="J86" s="39"/>
      <c r="K86" s="39"/>
      <c r="L86" s="46" t="s">
        <v>1316</v>
      </c>
      <c r="M86" s="37" t="s">
        <v>1076</v>
      </c>
      <c r="N86" s="38" t="s">
        <v>336</v>
      </c>
      <c r="O86" s="39"/>
      <c r="P86" s="39" t="s">
        <v>305</v>
      </c>
      <c r="Q86" s="60"/>
      <c r="R86" s="60" t="s">
        <v>73</v>
      </c>
      <c r="S86" s="46" t="s">
        <v>327</v>
      </c>
      <c r="T86" s="65" t="s">
        <v>25</v>
      </c>
      <c r="U86" s="60" t="s">
        <v>306</v>
      </c>
      <c r="V86" s="60" t="s">
        <v>307</v>
      </c>
      <c r="W86" s="100" t="s">
        <v>1077</v>
      </c>
      <c r="X86" s="28" t="s">
        <v>309</v>
      </c>
      <c r="Y86" s="65" t="s">
        <v>25</v>
      </c>
      <c r="Z86" s="45"/>
      <c r="AA86" s="112">
        <v>0.5</v>
      </c>
      <c r="AB86" s="113" t="s">
        <v>25</v>
      </c>
      <c r="AC86" s="61"/>
      <c r="AD86" s="61"/>
      <c r="AE86" s="61"/>
      <c r="AF86" s="61"/>
      <c r="AG86" s="91"/>
      <c r="AH86" s="91"/>
      <c r="AI86" s="121"/>
      <c r="AJ86" s="28">
        <v>0</v>
      </c>
      <c r="AK86" s="39">
        <v>0</v>
      </c>
      <c r="AL86" s="39">
        <v>0</v>
      </c>
      <c r="AM86" s="92">
        <v>0</v>
      </c>
      <c r="AN86" s="92">
        <v>0</v>
      </c>
      <c r="AO86" s="127">
        <v>0</v>
      </c>
      <c r="AP86" s="127">
        <v>0</v>
      </c>
      <c r="AQ86" s="28">
        <v>1</v>
      </c>
    </row>
    <row r="87" s="4" customFormat="1" ht="39.95" customHeight="1" spans="1:43">
      <c r="A87" s="24">
        <v>79</v>
      </c>
      <c r="B87" s="27"/>
      <c r="C87" s="27"/>
      <c r="D87" s="27">
        <v>2</v>
      </c>
      <c r="E87" s="27"/>
      <c r="F87" s="27"/>
      <c r="G87" s="27"/>
      <c r="H87" s="27"/>
      <c r="I87" s="27"/>
      <c r="J87" s="22"/>
      <c r="K87" s="22"/>
      <c r="L87" s="42" t="s">
        <v>1317</v>
      </c>
      <c r="M87" s="43" t="s">
        <v>1076</v>
      </c>
      <c r="N87" s="101" t="s">
        <v>326</v>
      </c>
      <c r="O87" s="22"/>
      <c r="P87" s="22" t="s">
        <v>305</v>
      </c>
      <c r="Q87" s="32"/>
      <c r="R87" s="32" t="s">
        <v>73</v>
      </c>
      <c r="S87" s="42" t="s">
        <v>327</v>
      </c>
      <c r="T87" s="53" t="s">
        <v>25</v>
      </c>
      <c r="U87" s="32" t="s">
        <v>306</v>
      </c>
      <c r="V87" s="32" t="s">
        <v>307</v>
      </c>
      <c r="W87" s="29" t="s">
        <v>1077</v>
      </c>
      <c r="X87" s="27" t="s">
        <v>309</v>
      </c>
      <c r="Y87" s="53" t="s">
        <v>25</v>
      </c>
      <c r="Z87" s="23"/>
      <c r="AA87" s="114">
        <v>0.5</v>
      </c>
      <c r="AB87" s="115" t="s">
        <v>25</v>
      </c>
      <c r="AC87" s="58"/>
      <c r="AD87" s="58"/>
      <c r="AE87" s="58"/>
      <c r="AF87" s="58"/>
      <c r="AG87" s="70"/>
      <c r="AH87" s="70"/>
      <c r="AI87" s="90"/>
      <c r="AJ87" s="27">
        <v>1</v>
      </c>
      <c r="AK87" s="22">
        <v>0</v>
      </c>
      <c r="AL87" s="22">
        <v>0</v>
      </c>
      <c r="AM87" s="78">
        <v>0</v>
      </c>
      <c r="AN87" s="78">
        <v>0</v>
      </c>
      <c r="AO87" s="93">
        <v>0</v>
      </c>
      <c r="AP87" s="93">
        <v>0</v>
      </c>
      <c r="AQ87" s="28">
        <v>0</v>
      </c>
    </row>
    <row r="88" ht="39.95" customHeight="1" spans="1:43">
      <c r="A88" s="24">
        <v>80</v>
      </c>
      <c r="B88" s="27"/>
      <c r="C88" s="27"/>
      <c r="D88" s="27">
        <v>2</v>
      </c>
      <c r="E88" s="94"/>
      <c r="F88" s="27"/>
      <c r="G88" s="94"/>
      <c r="H88" s="27"/>
      <c r="I88" s="27"/>
      <c r="J88" s="22"/>
      <c r="K88" s="22"/>
      <c r="L88" s="102" t="s">
        <v>1318</v>
      </c>
      <c r="M88" s="43" t="s">
        <v>840</v>
      </c>
      <c r="N88" s="101" t="s">
        <v>331</v>
      </c>
      <c r="O88" s="22"/>
      <c r="P88" s="22" t="s">
        <v>305</v>
      </c>
      <c r="Q88" s="32"/>
      <c r="R88" s="32" t="s">
        <v>73</v>
      </c>
      <c r="S88" s="42" t="s">
        <v>327</v>
      </c>
      <c r="T88" s="53" t="s">
        <v>25</v>
      </c>
      <c r="U88" s="32" t="s">
        <v>306</v>
      </c>
      <c r="V88" s="32" t="s">
        <v>307</v>
      </c>
      <c r="W88" s="29" t="s">
        <v>1077</v>
      </c>
      <c r="X88" s="27" t="s">
        <v>309</v>
      </c>
      <c r="Y88" s="53" t="s">
        <v>25</v>
      </c>
      <c r="Z88" s="23"/>
      <c r="AA88" s="114">
        <v>0.5</v>
      </c>
      <c r="AB88" s="115" t="s">
        <v>25</v>
      </c>
      <c r="AC88" s="58"/>
      <c r="AD88" s="58"/>
      <c r="AE88" s="58"/>
      <c r="AF88" s="58"/>
      <c r="AG88" s="70"/>
      <c r="AH88" s="70"/>
      <c r="AI88" s="90"/>
      <c r="AJ88" s="27">
        <v>0</v>
      </c>
      <c r="AK88" s="120">
        <v>1</v>
      </c>
      <c r="AL88" s="120">
        <v>0</v>
      </c>
      <c r="AM88" s="78">
        <v>0</v>
      </c>
      <c r="AN88" s="78">
        <v>0</v>
      </c>
      <c r="AO88" s="78">
        <v>0</v>
      </c>
      <c r="AP88" s="78">
        <v>0</v>
      </c>
      <c r="AQ88" s="28">
        <v>0</v>
      </c>
    </row>
    <row r="89" ht="39.95" customHeight="1" spans="1:43">
      <c r="A89" s="24">
        <v>81</v>
      </c>
      <c r="B89" s="27"/>
      <c r="C89" s="27"/>
      <c r="D89" s="27">
        <v>2</v>
      </c>
      <c r="E89" s="94"/>
      <c r="F89" s="27"/>
      <c r="G89" s="94"/>
      <c r="H89" s="27"/>
      <c r="I89" s="27"/>
      <c r="J89" s="22"/>
      <c r="K89" s="22"/>
      <c r="L89" s="102" t="s">
        <v>1319</v>
      </c>
      <c r="M89" s="43" t="s">
        <v>840</v>
      </c>
      <c r="N89" s="101" t="s">
        <v>331</v>
      </c>
      <c r="O89" s="22"/>
      <c r="P89" s="22" t="s">
        <v>305</v>
      </c>
      <c r="Q89" s="32"/>
      <c r="R89" s="32" t="s">
        <v>73</v>
      </c>
      <c r="S89" s="42" t="s">
        <v>327</v>
      </c>
      <c r="T89" s="53" t="s">
        <v>25</v>
      </c>
      <c r="U89" s="32" t="s">
        <v>306</v>
      </c>
      <c r="V89" s="32" t="s">
        <v>307</v>
      </c>
      <c r="W89" s="29" t="s">
        <v>1077</v>
      </c>
      <c r="X89" s="27" t="s">
        <v>309</v>
      </c>
      <c r="Y89" s="53" t="s">
        <v>25</v>
      </c>
      <c r="Z89" s="23"/>
      <c r="AA89" s="114">
        <v>0.5</v>
      </c>
      <c r="AB89" s="115" t="s">
        <v>25</v>
      </c>
      <c r="AC89" s="58"/>
      <c r="AD89" s="58"/>
      <c r="AE89" s="58"/>
      <c r="AF89" s="58"/>
      <c r="AG89" s="70"/>
      <c r="AH89" s="70"/>
      <c r="AI89" s="122"/>
      <c r="AJ89" s="27">
        <v>0</v>
      </c>
      <c r="AK89" s="27">
        <v>0</v>
      </c>
      <c r="AL89" s="27">
        <v>1</v>
      </c>
      <c r="AM89" s="78">
        <v>0</v>
      </c>
      <c r="AN89" s="78">
        <v>0</v>
      </c>
      <c r="AO89" s="78">
        <v>0</v>
      </c>
      <c r="AP89" s="78">
        <v>0</v>
      </c>
      <c r="AQ89" s="28">
        <v>0</v>
      </c>
    </row>
    <row r="90" ht="66" spans="1:43">
      <c r="A90" s="24">
        <v>82</v>
      </c>
      <c r="B90" s="27"/>
      <c r="C90" s="27"/>
      <c r="D90" s="27">
        <v>2</v>
      </c>
      <c r="E90" s="94"/>
      <c r="F90" s="27"/>
      <c r="G90" s="94"/>
      <c r="H90" s="27"/>
      <c r="I90" s="27"/>
      <c r="J90" s="22"/>
      <c r="K90" s="22"/>
      <c r="L90" s="102" t="s">
        <v>1239</v>
      </c>
      <c r="M90" s="43" t="s">
        <v>840</v>
      </c>
      <c r="N90" s="44" t="s">
        <v>388</v>
      </c>
      <c r="O90" s="22"/>
      <c r="P90" s="22" t="s">
        <v>305</v>
      </c>
      <c r="Q90" s="32"/>
      <c r="R90" s="32" t="s">
        <v>73</v>
      </c>
      <c r="S90" s="42" t="s">
        <v>327</v>
      </c>
      <c r="T90" s="53" t="s">
        <v>25</v>
      </c>
      <c r="U90" s="32" t="s">
        <v>306</v>
      </c>
      <c r="V90" s="32" t="s">
        <v>307</v>
      </c>
      <c r="W90" s="29" t="s">
        <v>1077</v>
      </c>
      <c r="X90" s="27" t="s">
        <v>309</v>
      </c>
      <c r="Y90" s="53" t="s">
        <v>25</v>
      </c>
      <c r="Z90" s="23"/>
      <c r="AA90" s="114">
        <v>0.5</v>
      </c>
      <c r="AB90" s="115" t="s">
        <v>25</v>
      </c>
      <c r="AC90" s="58"/>
      <c r="AD90" s="58"/>
      <c r="AE90" s="58"/>
      <c r="AF90" s="58"/>
      <c r="AG90" s="70"/>
      <c r="AH90" s="70"/>
      <c r="AI90" s="90"/>
      <c r="AJ90" s="27">
        <v>0</v>
      </c>
      <c r="AK90" s="120">
        <v>0</v>
      </c>
      <c r="AL90" s="120">
        <v>0</v>
      </c>
      <c r="AM90" s="78">
        <v>1</v>
      </c>
      <c r="AN90" s="78">
        <v>0</v>
      </c>
      <c r="AO90" s="78">
        <v>0</v>
      </c>
      <c r="AP90" s="78">
        <v>0</v>
      </c>
      <c r="AQ90" s="28">
        <v>0</v>
      </c>
    </row>
    <row r="91" s="3" customFormat="1" ht="66" spans="1:43">
      <c r="A91" s="24">
        <v>83</v>
      </c>
      <c r="B91" s="27"/>
      <c r="C91" s="27"/>
      <c r="D91" s="27">
        <v>2</v>
      </c>
      <c r="E91" s="94"/>
      <c r="F91" s="27"/>
      <c r="G91" s="94"/>
      <c r="H91" s="27"/>
      <c r="I91" s="27"/>
      <c r="J91" s="22"/>
      <c r="K91" s="22"/>
      <c r="L91" s="102" t="s">
        <v>1240</v>
      </c>
      <c r="M91" s="43" t="s">
        <v>840</v>
      </c>
      <c r="N91" s="44" t="s">
        <v>929</v>
      </c>
      <c r="O91" s="22"/>
      <c r="P91" s="22" t="s">
        <v>305</v>
      </c>
      <c r="Q91" s="32"/>
      <c r="R91" s="32" t="s">
        <v>73</v>
      </c>
      <c r="S91" s="42" t="s">
        <v>327</v>
      </c>
      <c r="T91" s="53" t="s">
        <v>25</v>
      </c>
      <c r="U91" s="32" t="s">
        <v>306</v>
      </c>
      <c r="V91" s="32" t="s">
        <v>307</v>
      </c>
      <c r="W91" s="29" t="s">
        <v>1077</v>
      </c>
      <c r="X91" s="27" t="s">
        <v>309</v>
      </c>
      <c r="Y91" s="53" t="s">
        <v>25</v>
      </c>
      <c r="Z91" s="23"/>
      <c r="AA91" s="114">
        <v>0.5</v>
      </c>
      <c r="AB91" s="115" t="s">
        <v>25</v>
      </c>
      <c r="AC91" s="58"/>
      <c r="AD91" s="58"/>
      <c r="AE91" s="58"/>
      <c r="AF91" s="58"/>
      <c r="AG91" s="70"/>
      <c r="AH91" s="70"/>
      <c r="AI91" s="122"/>
      <c r="AJ91" s="27">
        <v>0</v>
      </c>
      <c r="AK91" s="27">
        <v>0</v>
      </c>
      <c r="AL91" s="27">
        <v>0</v>
      </c>
      <c r="AM91" s="78">
        <v>0</v>
      </c>
      <c r="AN91" s="78">
        <v>1</v>
      </c>
      <c r="AO91" s="78">
        <v>0</v>
      </c>
      <c r="AP91" s="78">
        <v>0</v>
      </c>
      <c r="AQ91" s="27">
        <v>0</v>
      </c>
    </row>
    <row r="92" ht="66" spans="1:43">
      <c r="A92" s="24">
        <v>84</v>
      </c>
      <c r="B92" s="27"/>
      <c r="C92" s="27"/>
      <c r="D92" s="27">
        <v>2</v>
      </c>
      <c r="E92" s="94"/>
      <c r="F92" s="27"/>
      <c r="G92" s="94"/>
      <c r="H92" s="27"/>
      <c r="I92" s="27"/>
      <c r="J92" s="22"/>
      <c r="K92" s="22"/>
      <c r="L92" s="102" t="s">
        <v>1241</v>
      </c>
      <c r="M92" s="43" t="s">
        <v>840</v>
      </c>
      <c r="N92" s="44" t="s">
        <v>701</v>
      </c>
      <c r="O92" s="22"/>
      <c r="P92" s="22" t="s">
        <v>305</v>
      </c>
      <c r="Q92" s="32"/>
      <c r="R92" s="32" t="s">
        <v>73</v>
      </c>
      <c r="S92" s="42" t="s">
        <v>327</v>
      </c>
      <c r="T92" s="53" t="s">
        <v>25</v>
      </c>
      <c r="U92" s="32" t="s">
        <v>306</v>
      </c>
      <c r="V92" s="32" t="s">
        <v>307</v>
      </c>
      <c r="W92" s="29" t="s">
        <v>1077</v>
      </c>
      <c r="X92" s="27" t="s">
        <v>309</v>
      </c>
      <c r="Y92" s="53" t="s">
        <v>25</v>
      </c>
      <c r="Z92" s="23"/>
      <c r="AA92" s="114">
        <v>0.5</v>
      </c>
      <c r="AB92" s="115" t="s">
        <v>25</v>
      </c>
      <c r="AC92" s="58"/>
      <c r="AD92" s="58"/>
      <c r="AE92" s="58"/>
      <c r="AF92" s="58"/>
      <c r="AG92" s="70"/>
      <c r="AH92" s="70"/>
      <c r="AI92" s="90"/>
      <c r="AJ92" s="27">
        <v>0</v>
      </c>
      <c r="AK92" s="120">
        <v>0</v>
      </c>
      <c r="AL92" s="120">
        <v>0</v>
      </c>
      <c r="AM92" s="78">
        <v>0</v>
      </c>
      <c r="AN92" s="78">
        <v>0</v>
      </c>
      <c r="AO92" s="78">
        <v>1</v>
      </c>
      <c r="AP92" s="78">
        <v>0</v>
      </c>
      <c r="AQ92" s="28">
        <v>0</v>
      </c>
    </row>
    <row r="93" s="3" customFormat="1" ht="66" spans="1:43">
      <c r="A93" s="24">
        <v>85</v>
      </c>
      <c r="B93" s="27"/>
      <c r="C93" s="27"/>
      <c r="D93" s="27">
        <v>2</v>
      </c>
      <c r="E93" s="94"/>
      <c r="F93" s="27"/>
      <c r="G93" s="94"/>
      <c r="H93" s="27"/>
      <c r="I93" s="27"/>
      <c r="J93" s="22"/>
      <c r="K93" s="22"/>
      <c r="L93" s="102" t="s">
        <v>1242</v>
      </c>
      <c r="M93" s="43" t="s">
        <v>840</v>
      </c>
      <c r="N93" s="44" t="s">
        <v>702</v>
      </c>
      <c r="O93" s="22"/>
      <c r="P93" s="22" t="s">
        <v>305</v>
      </c>
      <c r="Q93" s="32"/>
      <c r="R93" s="32" t="s">
        <v>73</v>
      </c>
      <c r="S93" s="42" t="s">
        <v>327</v>
      </c>
      <c r="T93" s="53" t="s">
        <v>25</v>
      </c>
      <c r="U93" s="32" t="s">
        <v>306</v>
      </c>
      <c r="V93" s="32" t="s">
        <v>307</v>
      </c>
      <c r="W93" s="29" t="s">
        <v>1077</v>
      </c>
      <c r="X93" s="27" t="s">
        <v>309</v>
      </c>
      <c r="Y93" s="53" t="s">
        <v>25</v>
      </c>
      <c r="Z93" s="23"/>
      <c r="AA93" s="114">
        <v>0.5</v>
      </c>
      <c r="AB93" s="115" t="s">
        <v>25</v>
      </c>
      <c r="AC93" s="58"/>
      <c r="AD93" s="58"/>
      <c r="AE93" s="58"/>
      <c r="AF93" s="58"/>
      <c r="AG93" s="70"/>
      <c r="AH93" s="70"/>
      <c r="AI93" s="122"/>
      <c r="AJ93" s="27">
        <v>0</v>
      </c>
      <c r="AK93" s="27">
        <v>0</v>
      </c>
      <c r="AL93" s="27">
        <v>0</v>
      </c>
      <c r="AM93" s="78">
        <v>0</v>
      </c>
      <c r="AN93" s="78">
        <v>0</v>
      </c>
      <c r="AO93" s="78">
        <v>0</v>
      </c>
      <c r="AP93" s="78">
        <v>1</v>
      </c>
      <c r="AQ93" s="28">
        <v>0</v>
      </c>
    </row>
    <row r="94" ht="39.95" customHeight="1" spans="1:43">
      <c r="A94" s="24">
        <v>86</v>
      </c>
      <c r="B94" s="27"/>
      <c r="C94" s="27"/>
      <c r="D94" s="27">
        <v>2</v>
      </c>
      <c r="E94" s="29"/>
      <c r="F94" s="27"/>
      <c r="G94" s="27"/>
      <c r="H94" s="27"/>
      <c r="I94" s="27"/>
      <c r="J94" s="22"/>
      <c r="K94" s="22"/>
      <c r="L94" s="42" t="s">
        <v>442</v>
      </c>
      <c r="M94" s="43" t="s">
        <v>443</v>
      </c>
      <c r="N94" s="47" t="s">
        <v>444</v>
      </c>
      <c r="O94" s="22"/>
      <c r="P94" s="22" t="s">
        <v>305</v>
      </c>
      <c r="Q94" s="22" t="s">
        <v>25</v>
      </c>
      <c r="R94" s="32" t="s">
        <v>73</v>
      </c>
      <c r="S94" s="42" t="s">
        <v>327</v>
      </c>
      <c r="T94" s="53" t="s">
        <v>25</v>
      </c>
      <c r="U94" s="32" t="s">
        <v>307</v>
      </c>
      <c r="V94" s="32" t="s">
        <v>306</v>
      </c>
      <c r="W94" s="23" t="s">
        <v>444</v>
      </c>
      <c r="X94" s="53" t="s">
        <v>25</v>
      </c>
      <c r="Y94" s="53" t="s">
        <v>25</v>
      </c>
      <c r="Z94" s="53" t="s">
        <v>25</v>
      </c>
      <c r="AA94" s="71">
        <v>0.001</v>
      </c>
      <c r="AB94" s="22" t="s">
        <v>25</v>
      </c>
      <c r="AC94" s="58"/>
      <c r="AD94" s="58"/>
      <c r="AE94" s="58"/>
      <c r="AF94" s="58"/>
      <c r="AG94" s="70"/>
      <c r="AH94" s="70"/>
      <c r="AI94" s="88"/>
      <c r="AJ94" s="27">
        <v>47</v>
      </c>
      <c r="AK94" s="27">
        <v>47</v>
      </c>
      <c r="AL94" s="27">
        <v>47</v>
      </c>
      <c r="AM94" s="78">
        <v>47</v>
      </c>
      <c r="AN94" s="78">
        <v>47</v>
      </c>
      <c r="AO94" s="78">
        <v>47</v>
      </c>
      <c r="AP94" s="78">
        <v>47</v>
      </c>
      <c r="AQ94" s="28">
        <v>47</v>
      </c>
    </row>
    <row r="95" ht="39.95" customHeight="1" spans="1:43">
      <c r="A95" s="24">
        <v>87</v>
      </c>
      <c r="B95" s="27"/>
      <c r="C95" s="27"/>
      <c r="D95" s="27">
        <v>2</v>
      </c>
      <c r="E95" s="94"/>
      <c r="F95" s="27"/>
      <c r="G95" s="94"/>
      <c r="H95" s="27"/>
      <c r="I95" s="27"/>
      <c r="J95" s="22"/>
      <c r="K95" s="22"/>
      <c r="L95" s="102" t="s">
        <v>1320</v>
      </c>
      <c r="M95" s="43" t="s">
        <v>1085</v>
      </c>
      <c r="N95" s="101" t="s">
        <v>247</v>
      </c>
      <c r="O95" s="22"/>
      <c r="P95" s="22" t="s">
        <v>305</v>
      </c>
      <c r="Q95" s="32"/>
      <c r="R95" s="32" t="s">
        <v>73</v>
      </c>
      <c r="S95" s="102" t="s">
        <v>1320</v>
      </c>
      <c r="T95" s="32" t="s">
        <v>73</v>
      </c>
      <c r="U95" s="32" t="s">
        <v>306</v>
      </c>
      <c r="V95" s="32" t="s">
        <v>307</v>
      </c>
      <c r="W95" s="29" t="s">
        <v>328</v>
      </c>
      <c r="X95" s="27" t="s">
        <v>309</v>
      </c>
      <c r="Y95" s="53" t="s">
        <v>25</v>
      </c>
      <c r="Z95" s="53" t="s">
        <v>25</v>
      </c>
      <c r="AA95" s="114">
        <f>AA96+AA97+AA98*AJ98+AA99+AA102+AA103+AA101</f>
        <v>3.7543</v>
      </c>
      <c r="AB95" s="22" t="s">
        <v>25</v>
      </c>
      <c r="AC95" s="58"/>
      <c r="AD95" s="58"/>
      <c r="AE95" s="58"/>
      <c r="AF95" s="58"/>
      <c r="AG95" s="70"/>
      <c r="AH95" s="70"/>
      <c r="AI95" s="88"/>
      <c r="AJ95" s="27">
        <v>1</v>
      </c>
      <c r="AK95" s="27">
        <v>1</v>
      </c>
      <c r="AL95" s="27">
        <v>1</v>
      </c>
      <c r="AM95" s="78">
        <v>1</v>
      </c>
      <c r="AN95" s="78">
        <v>1</v>
      </c>
      <c r="AO95" s="78">
        <v>1</v>
      </c>
      <c r="AP95" s="78">
        <v>1</v>
      </c>
      <c r="AQ95" s="28">
        <v>1</v>
      </c>
    </row>
    <row r="96" ht="39.95" customHeight="1" spans="1:43">
      <c r="A96" s="24">
        <v>88</v>
      </c>
      <c r="B96" s="27"/>
      <c r="C96" s="27"/>
      <c r="D96" s="94"/>
      <c r="E96" s="27">
        <v>3</v>
      </c>
      <c r="F96" s="27"/>
      <c r="G96" s="94"/>
      <c r="H96" s="27"/>
      <c r="I96" s="27"/>
      <c r="J96" s="22"/>
      <c r="K96" s="22"/>
      <c r="L96" s="102" t="s">
        <v>1321</v>
      </c>
      <c r="M96" s="43" t="s">
        <v>1087</v>
      </c>
      <c r="N96" s="101" t="s">
        <v>247</v>
      </c>
      <c r="O96" s="29"/>
      <c r="P96" s="22" t="s">
        <v>305</v>
      </c>
      <c r="Q96" s="32"/>
      <c r="R96" s="32" t="s">
        <v>73</v>
      </c>
      <c r="S96" s="42" t="s">
        <v>327</v>
      </c>
      <c r="T96" s="32" t="s">
        <v>73</v>
      </c>
      <c r="U96" s="32" t="s">
        <v>306</v>
      </c>
      <c r="V96" s="32" t="s">
        <v>307</v>
      </c>
      <c r="W96" s="23" t="s">
        <v>347</v>
      </c>
      <c r="X96" s="27" t="s">
        <v>1088</v>
      </c>
      <c r="Y96" s="53" t="s">
        <v>1089</v>
      </c>
      <c r="Z96" s="53" t="s">
        <v>25</v>
      </c>
      <c r="AA96" s="114">
        <v>2.9169</v>
      </c>
      <c r="AB96" s="22" t="s">
        <v>25</v>
      </c>
      <c r="AC96" s="58"/>
      <c r="AD96" s="58"/>
      <c r="AE96" s="58"/>
      <c r="AF96" s="58"/>
      <c r="AG96" s="70"/>
      <c r="AH96" s="70"/>
      <c r="AI96" s="88"/>
      <c r="AJ96" s="27">
        <v>1</v>
      </c>
      <c r="AK96" s="27">
        <v>1</v>
      </c>
      <c r="AL96" s="27">
        <v>1</v>
      </c>
      <c r="AM96" s="78">
        <v>1</v>
      </c>
      <c r="AN96" s="78">
        <v>1</v>
      </c>
      <c r="AO96" s="78">
        <v>1</v>
      </c>
      <c r="AP96" s="78">
        <v>1</v>
      </c>
      <c r="AQ96" s="28">
        <v>1</v>
      </c>
    </row>
    <row r="97" ht="39.95" customHeight="1" spans="1:43">
      <c r="A97" s="24">
        <v>89</v>
      </c>
      <c r="B97" s="27"/>
      <c r="C97" s="27"/>
      <c r="D97" s="94"/>
      <c r="E97" s="27">
        <v>3</v>
      </c>
      <c r="F97" s="27"/>
      <c r="G97" s="94"/>
      <c r="H97" s="27"/>
      <c r="I97" s="27"/>
      <c r="J97" s="22"/>
      <c r="K97" s="22"/>
      <c r="L97" s="102" t="s">
        <v>421</v>
      </c>
      <c r="M97" s="43" t="s">
        <v>1322</v>
      </c>
      <c r="N97" s="101" t="s">
        <v>1288</v>
      </c>
      <c r="O97" s="29"/>
      <c r="P97" s="22" t="s">
        <v>305</v>
      </c>
      <c r="Q97" s="32"/>
      <c r="R97" s="32" t="s">
        <v>73</v>
      </c>
      <c r="S97" s="42" t="s">
        <v>327</v>
      </c>
      <c r="T97" s="53" t="s">
        <v>25</v>
      </c>
      <c r="U97" s="32" t="s">
        <v>307</v>
      </c>
      <c r="V97" s="32" t="s">
        <v>306</v>
      </c>
      <c r="W97" s="23" t="s">
        <v>341</v>
      </c>
      <c r="X97" s="27" t="s">
        <v>1033</v>
      </c>
      <c r="Y97" s="53" t="s">
        <v>420</v>
      </c>
      <c r="Z97" s="23" t="s">
        <v>25</v>
      </c>
      <c r="AA97" s="116">
        <v>0.0177</v>
      </c>
      <c r="AB97" s="22" t="s">
        <v>25</v>
      </c>
      <c r="AC97" s="58"/>
      <c r="AD97" s="58"/>
      <c r="AE97" s="58"/>
      <c r="AF97" s="58"/>
      <c r="AG97" s="70"/>
      <c r="AH97" s="70"/>
      <c r="AI97" s="88"/>
      <c r="AJ97" s="27">
        <v>1</v>
      </c>
      <c r="AK97" s="27">
        <v>1</v>
      </c>
      <c r="AL97" s="27">
        <v>1</v>
      </c>
      <c r="AM97" s="78">
        <v>1</v>
      </c>
      <c r="AN97" s="78">
        <v>1</v>
      </c>
      <c r="AO97" s="78">
        <v>1</v>
      </c>
      <c r="AP97" s="78">
        <v>1</v>
      </c>
      <c r="AQ97" s="28">
        <v>1</v>
      </c>
    </row>
    <row r="98" ht="39.95" customHeight="1" spans="1:43">
      <c r="A98" s="24">
        <v>90</v>
      </c>
      <c r="B98" s="27"/>
      <c r="C98" s="27"/>
      <c r="D98" s="94"/>
      <c r="E98" s="27">
        <v>3</v>
      </c>
      <c r="F98" s="27"/>
      <c r="G98" s="94"/>
      <c r="H98" s="27"/>
      <c r="I98" s="27"/>
      <c r="J98" s="22"/>
      <c r="K98" s="22"/>
      <c r="L98" s="102" t="s">
        <v>988</v>
      </c>
      <c r="M98" s="43" t="s">
        <v>1032</v>
      </c>
      <c r="N98" s="101" t="s">
        <v>1288</v>
      </c>
      <c r="O98" s="29"/>
      <c r="P98" s="22" t="s">
        <v>305</v>
      </c>
      <c r="Q98" s="32"/>
      <c r="R98" s="32" t="s">
        <v>73</v>
      </c>
      <c r="S98" s="42" t="s">
        <v>327</v>
      </c>
      <c r="T98" s="53" t="s">
        <v>25</v>
      </c>
      <c r="U98" s="32" t="s">
        <v>307</v>
      </c>
      <c r="V98" s="32" t="s">
        <v>306</v>
      </c>
      <c r="W98" s="23" t="s">
        <v>341</v>
      </c>
      <c r="X98" s="27" t="s">
        <v>1033</v>
      </c>
      <c r="Y98" s="53" t="s">
        <v>420</v>
      </c>
      <c r="Z98" s="23" t="s">
        <v>25</v>
      </c>
      <c r="AA98" s="117">
        <v>0.01</v>
      </c>
      <c r="AB98" s="22" t="s">
        <v>25</v>
      </c>
      <c r="AC98" s="58"/>
      <c r="AD98" s="58"/>
      <c r="AE98" s="58"/>
      <c r="AF98" s="58"/>
      <c r="AG98" s="70"/>
      <c r="AH98" s="70"/>
      <c r="AI98" s="88"/>
      <c r="AJ98" s="27">
        <v>2</v>
      </c>
      <c r="AK98" s="27">
        <v>2</v>
      </c>
      <c r="AL98" s="27">
        <v>2</v>
      </c>
      <c r="AM98" s="78">
        <v>2</v>
      </c>
      <c r="AN98" s="78">
        <v>2</v>
      </c>
      <c r="AO98" s="78">
        <v>2</v>
      </c>
      <c r="AP98" s="78">
        <v>2</v>
      </c>
      <c r="AQ98" s="28">
        <v>2</v>
      </c>
    </row>
    <row r="99" ht="39.95" customHeight="1" spans="1:43">
      <c r="A99" s="24">
        <v>91</v>
      </c>
      <c r="B99" s="23"/>
      <c r="C99" s="27"/>
      <c r="D99" s="94"/>
      <c r="E99" s="27">
        <v>3</v>
      </c>
      <c r="F99" s="27"/>
      <c r="G99" s="94"/>
      <c r="H99" s="27"/>
      <c r="I99" s="27"/>
      <c r="J99" s="22"/>
      <c r="K99" s="22"/>
      <c r="L99" s="53" t="s">
        <v>1323</v>
      </c>
      <c r="M99" s="43" t="s">
        <v>1324</v>
      </c>
      <c r="N99" s="101" t="s">
        <v>247</v>
      </c>
      <c r="O99" s="98"/>
      <c r="P99" s="23" t="s">
        <v>305</v>
      </c>
      <c r="Q99" s="32"/>
      <c r="R99" s="32" t="s">
        <v>73</v>
      </c>
      <c r="S99" s="42" t="s">
        <v>327</v>
      </c>
      <c r="T99" s="53" t="s">
        <v>25</v>
      </c>
      <c r="U99" s="32" t="s">
        <v>306</v>
      </c>
      <c r="V99" s="32" t="s">
        <v>307</v>
      </c>
      <c r="W99" s="23" t="s">
        <v>341</v>
      </c>
      <c r="X99" s="27" t="s">
        <v>1325</v>
      </c>
      <c r="Y99" s="23" t="s">
        <v>420</v>
      </c>
      <c r="Z99" s="27" t="s">
        <v>25</v>
      </c>
      <c r="AA99" s="75">
        <v>0.0197</v>
      </c>
      <c r="AB99" s="22" t="s">
        <v>25</v>
      </c>
      <c r="AC99" s="58"/>
      <c r="AD99" s="58"/>
      <c r="AE99" s="58"/>
      <c r="AF99" s="58"/>
      <c r="AG99" s="70"/>
      <c r="AH99" s="70"/>
      <c r="AI99" s="88"/>
      <c r="AJ99" s="27">
        <v>1</v>
      </c>
      <c r="AK99" s="27">
        <v>1</v>
      </c>
      <c r="AL99" s="27">
        <v>1</v>
      </c>
      <c r="AM99" s="78">
        <v>1</v>
      </c>
      <c r="AN99" s="78">
        <v>1</v>
      </c>
      <c r="AO99" s="78">
        <v>1</v>
      </c>
      <c r="AP99" s="78">
        <v>1</v>
      </c>
      <c r="AQ99" s="28">
        <v>1</v>
      </c>
    </row>
    <row r="100" ht="39.95" customHeight="1" spans="1:43">
      <c r="A100" s="24">
        <v>92</v>
      </c>
      <c r="B100" s="23"/>
      <c r="C100" s="27"/>
      <c r="D100" s="94"/>
      <c r="E100" s="27">
        <v>3</v>
      </c>
      <c r="F100" s="27"/>
      <c r="G100" s="94"/>
      <c r="H100" s="27"/>
      <c r="I100" s="27"/>
      <c r="J100" s="22"/>
      <c r="K100" s="22"/>
      <c r="L100" s="53" t="s">
        <v>1326</v>
      </c>
      <c r="M100" s="43" t="s">
        <v>417</v>
      </c>
      <c r="N100" s="101" t="s">
        <v>247</v>
      </c>
      <c r="O100" s="98"/>
      <c r="P100" s="23" t="s">
        <v>305</v>
      </c>
      <c r="Q100" s="32"/>
      <c r="R100" s="32" t="s">
        <v>73</v>
      </c>
      <c r="S100" s="42" t="s">
        <v>327</v>
      </c>
      <c r="T100" s="53" t="s">
        <v>25</v>
      </c>
      <c r="U100" s="32" t="s">
        <v>306</v>
      </c>
      <c r="V100" s="32" t="s">
        <v>307</v>
      </c>
      <c r="W100" s="23" t="s">
        <v>341</v>
      </c>
      <c r="X100" s="27" t="s">
        <v>1327</v>
      </c>
      <c r="Y100" s="23" t="s">
        <v>420</v>
      </c>
      <c r="Z100" s="27" t="s">
        <v>25</v>
      </c>
      <c r="AA100" s="75">
        <v>0.0087</v>
      </c>
      <c r="AB100" s="22" t="s">
        <v>25</v>
      </c>
      <c r="AC100" s="58"/>
      <c r="AD100" s="58"/>
      <c r="AE100" s="58"/>
      <c r="AF100" s="58"/>
      <c r="AG100" s="70"/>
      <c r="AH100" s="70"/>
      <c r="AI100" s="88"/>
      <c r="AJ100" s="27">
        <v>1</v>
      </c>
      <c r="AK100" s="27">
        <v>1</v>
      </c>
      <c r="AL100" s="27">
        <v>1</v>
      </c>
      <c r="AM100" s="78">
        <v>1</v>
      </c>
      <c r="AN100" s="78">
        <v>1</v>
      </c>
      <c r="AO100" s="78">
        <v>1</v>
      </c>
      <c r="AP100" s="78">
        <v>1</v>
      </c>
      <c r="AQ100" s="28">
        <v>1</v>
      </c>
    </row>
    <row r="101" ht="39.95" customHeight="1" spans="1:43">
      <c r="A101" s="24">
        <v>93</v>
      </c>
      <c r="B101" s="27"/>
      <c r="C101" s="27"/>
      <c r="D101" s="94"/>
      <c r="E101" s="27">
        <v>3</v>
      </c>
      <c r="F101" s="27"/>
      <c r="G101" s="94"/>
      <c r="H101" s="27"/>
      <c r="I101" s="27"/>
      <c r="J101" s="22"/>
      <c r="K101" s="22"/>
      <c r="L101" s="102">
        <v>330102400400</v>
      </c>
      <c r="M101" s="43" t="s">
        <v>1092</v>
      </c>
      <c r="N101" s="47" t="s">
        <v>598</v>
      </c>
      <c r="O101" s="29"/>
      <c r="P101" s="22" t="s">
        <v>305</v>
      </c>
      <c r="Q101" s="32"/>
      <c r="R101" s="32" t="s">
        <v>73</v>
      </c>
      <c r="S101" s="42" t="s">
        <v>327</v>
      </c>
      <c r="T101" s="53" t="s">
        <v>25</v>
      </c>
      <c r="U101" s="32" t="s">
        <v>307</v>
      </c>
      <c r="V101" s="32" t="s">
        <v>306</v>
      </c>
      <c r="W101" s="23" t="s">
        <v>347</v>
      </c>
      <c r="X101" s="27" t="s">
        <v>1093</v>
      </c>
      <c r="Y101" s="23" t="s">
        <v>1094</v>
      </c>
      <c r="Z101" s="22" t="s">
        <v>25</v>
      </c>
      <c r="AA101" s="114">
        <v>0.0556</v>
      </c>
      <c r="AB101" s="58"/>
      <c r="AC101" s="58"/>
      <c r="AD101" s="58"/>
      <c r="AE101" s="70"/>
      <c r="AF101" s="70"/>
      <c r="AG101" s="88"/>
      <c r="AH101" s="27">
        <v>1</v>
      </c>
      <c r="AI101" s="27">
        <v>1</v>
      </c>
      <c r="AJ101" s="27">
        <v>1</v>
      </c>
      <c r="AK101" s="27">
        <v>1</v>
      </c>
      <c r="AL101" s="27">
        <v>1</v>
      </c>
      <c r="AM101" s="78">
        <v>1</v>
      </c>
      <c r="AN101" s="78">
        <v>1</v>
      </c>
      <c r="AO101" s="78">
        <v>1</v>
      </c>
      <c r="AP101" s="78">
        <v>1</v>
      </c>
      <c r="AQ101" s="28">
        <v>1</v>
      </c>
    </row>
    <row r="102" ht="39.95" customHeight="1" spans="1:43">
      <c r="A102" s="24">
        <v>94</v>
      </c>
      <c r="B102" s="27"/>
      <c r="C102" s="27"/>
      <c r="D102" s="94"/>
      <c r="E102" s="27">
        <v>3</v>
      </c>
      <c r="F102" s="27"/>
      <c r="G102" s="94"/>
      <c r="H102" s="27"/>
      <c r="I102" s="27"/>
      <c r="J102" s="22"/>
      <c r="K102" s="22"/>
      <c r="L102" s="102" t="s">
        <v>1328</v>
      </c>
      <c r="M102" s="43" t="s">
        <v>1096</v>
      </c>
      <c r="N102" s="101" t="s">
        <v>247</v>
      </c>
      <c r="O102" s="22"/>
      <c r="P102" s="22" t="s">
        <v>305</v>
      </c>
      <c r="Q102" s="32"/>
      <c r="R102" s="32" t="s">
        <v>73</v>
      </c>
      <c r="S102" s="102" t="s">
        <v>1328</v>
      </c>
      <c r="T102" s="32" t="s">
        <v>73</v>
      </c>
      <c r="U102" s="32" t="s">
        <v>306</v>
      </c>
      <c r="V102" s="32" t="s">
        <v>307</v>
      </c>
      <c r="W102" s="23" t="s">
        <v>328</v>
      </c>
      <c r="X102" s="27" t="s">
        <v>309</v>
      </c>
      <c r="Y102" s="53" t="s">
        <v>25</v>
      </c>
      <c r="Z102" s="23" t="s">
        <v>25</v>
      </c>
      <c r="AA102" s="111">
        <f>SUM(AA103:AA111)</f>
        <v>0.5701</v>
      </c>
      <c r="AB102" s="22" t="s">
        <v>555</v>
      </c>
      <c r="AC102" s="58"/>
      <c r="AD102" s="58"/>
      <c r="AE102" s="58"/>
      <c r="AF102" s="58"/>
      <c r="AG102" s="70"/>
      <c r="AH102" s="70"/>
      <c r="AI102" s="88"/>
      <c r="AJ102" s="27">
        <v>1</v>
      </c>
      <c r="AK102" s="27">
        <v>1</v>
      </c>
      <c r="AL102" s="27">
        <v>1</v>
      </c>
      <c r="AM102" s="78">
        <v>1</v>
      </c>
      <c r="AN102" s="78">
        <v>1</v>
      </c>
      <c r="AO102" s="78">
        <v>1</v>
      </c>
      <c r="AP102" s="78">
        <v>1</v>
      </c>
      <c r="AQ102" s="28">
        <v>1</v>
      </c>
    </row>
    <row r="103" ht="39.95" customHeight="1" spans="1:43">
      <c r="A103" s="24">
        <v>95</v>
      </c>
      <c r="B103" s="27"/>
      <c r="C103" s="27"/>
      <c r="D103" s="94"/>
      <c r="E103" s="94"/>
      <c r="F103" s="27">
        <v>4</v>
      </c>
      <c r="G103" s="94"/>
      <c r="H103" s="27"/>
      <c r="I103" s="27"/>
      <c r="J103" s="22"/>
      <c r="K103" s="22"/>
      <c r="L103" s="102" t="s">
        <v>1329</v>
      </c>
      <c r="M103" s="43" t="s">
        <v>1098</v>
      </c>
      <c r="N103" s="101" t="s">
        <v>247</v>
      </c>
      <c r="O103" s="22"/>
      <c r="P103" s="22" t="s">
        <v>305</v>
      </c>
      <c r="Q103" s="32"/>
      <c r="R103" s="32" t="s">
        <v>73</v>
      </c>
      <c r="S103" s="102" t="s">
        <v>1329</v>
      </c>
      <c r="T103" s="32" t="s">
        <v>73</v>
      </c>
      <c r="U103" s="32" t="s">
        <v>306</v>
      </c>
      <c r="V103" s="32" t="s">
        <v>307</v>
      </c>
      <c r="W103" s="23" t="s">
        <v>341</v>
      </c>
      <c r="X103" s="27" t="s">
        <v>1099</v>
      </c>
      <c r="Y103" s="53" t="s">
        <v>343</v>
      </c>
      <c r="Z103" s="23" t="s">
        <v>25</v>
      </c>
      <c r="AA103" s="114">
        <v>0.1543</v>
      </c>
      <c r="AB103" s="22" t="s">
        <v>25</v>
      </c>
      <c r="AC103" s="58"/>
      <c r="AD103" s="58"/>
      <c r="AE103" s="58"/>
      <c r="AF103" s="58"/>
      <c r="AG103" s="70"/>
      <c r="AH103" s="70"/>
      <c r="AI103" s="88"/>
      <c r="AJ103" s="27">
        <v>1</v>
      </c>
      <c r="AK103" s="27">
        <v>1</v>
      </c>
      <c r="AL103" s="27">
        <v>1</v>
      </c>
      <c r="AM103" s="78">
        <v>1</v>
      </c>
      <c r="AN103" s="78">
        <v>1</v>
      </c>
      <c r="AO103" s="78">
        <v>1</v>
      </c>
      <c r="AP103" s="78">
        <v>1</v>
      </c>
      <c r="AQ103" s="28">
        <v>1</v>
      </c>
    </row>
    <row r="104" ht="39.95" customHeight="1" spans="1:43">
      <c r="A104" s="24">
        <v>96</v>
      </c>
      <c r="B104" s="27"/>
      <c r="C104" s="27"/>
      <c r="D104" s="94"/>
      <c r="E104" s="94"/>
      <c r="F104" s="27">
        <v>4</v>
      </c>
      <c r="G104" s="94"/>
      <c r="H104" s="27"/>
      <c r="I104" s="27"/>
      <c r="J104" s="22"/>
      <c r="K104" s="22"/>
      <c r="L104" s="102" t="s">
        <v>1330</v>
      </c>
      <c r="M104" s="43" t="s">
        <v>1101</v>
      </c>
      <c r="N104" s="101" t="s">
        <v>247</v>
      </c>
      <c r="O104" s="22"/>
      <c r="P104" s="22" t="s">
        <v>305</v>
      </c>
      <c r="Q104" s="32"/>
      <c r="R104" s="32" t="s">
        <v>73</v>
      </c>
      <c r="S104" s="102" t="s">
        <v>1330</v>
      </c>
      <c r="T104" s="32" t="s">
        <v>73</v>
      </c>
      <c r="U104" s="32" t="s">
        <v>306</v>
      </c>
      <c r="V104" s="32" t="s">
        <v>307</v>
      </c>
      <c r="W104" s="23" t="s">
        <v>341</v>
      </c>
      <c r="X104" s="27" t="s">
        <v>1099</v>
      </c>
      <c r="Y104" s="53" t="s">
        <v>343</v>
      </c>
      <c r="Z104" s="23" t="s">
        <v>25</v>
      </c>
      <c r="AA104" s="114">
        <v>0.1182</v>
      </c>
      <c r="AB104" s="22" t="s">
        <v>25</v>
      </c>
      <c r="AC104" s="58"/>
      <c r="AD104" s="58"/>
      <c r="AE104" s="58"/>
      <c r="AF104" s="58"/>
      <c r="AG104" s="70"/>
      <c r="AH104" s="70"/>
      <c r="AI104" s="88"/>
      <c r="AJ104" s="27">
        <v>1</v>
      </c>
      <c r="AK104" s="27">
        <v>1</v>
      </c>
      <c r="AL104" s="27">
        <v>1</v>
      </c>
      <c r="AM104" s="78">
        <v>1</v>
      </c>
      <c r="AN104" s="78">
        <v>1</v>
      </c>
      <c r="AO104" s="78">
        <v>1</v>
      </c>
      <c r="AP104" s="78">
        <v>1</v>
      </c>
      <c r="AQ104" s="28">
        <v>1</v>
      </c>
    </row>
    <row r="105" ht="39.95" customHeight="1" spans="1:43">
      <c r="A105" s="24">
        <v>97</v>
      </c>
      <c r="B105" s="27"/>
      <c r="C105" s="27"/>
      <c r="D105" s="94"/>
      <c r="E105" s="94"/>
      <c r="F105" s="27">
        <v>4</v>
      </c>
      <c r="G105" s="94"/>
      <c r="H105" s="27"/>
      <c r="I105" s="27"/>
      <c r="J105" s="22"/>
      <c r="K105" s="22"/>
      <c r="L105" s="102" t="s">
        <v>1331</v>
      </c>
      <c r="M105" s="43" t="s">
        <v>1103</v>
      </c>
      <c r="N105" s="101" t="s">
        <v>247</v>
      </c>
      <c r="O105" s="22"/>
      <c r="P105" s="22" t="s">
        <v>305</v>
      </c>
      <c r="Q105" s="32"/>
      <c r="R105" s="32" t="s">
        <v>73</v>
      </c>
      <c r="S105" s="102" t="s">
        <v>1331</v>
      </c>
      <c r="T105" s="32" t="s">
        <v>73</v>
      </c>
      <c r="U105" s="32" t="s">
        <v>306</v>
      </c>
      <c r="V105" s="32" t="s">
        <v>307</v>
      </c>
      <c r="W105" s="23" t="s">
        <v>341</v>
      </c>
      <c r="X105" s="27" t="s">
        <v>1099</v>
      </c>
      <c r="Y105" s="53" t="s">
        <v>343</v>
      </c>
      <c r="Z105" s="23" t="s">
        <v>25</v>
      </c>
      <c r="AA105" s="114">
        <v>0.0872</v>
      </c>
      <c r="AB105" s="22" t="s">
        <v>25</v>
      </c>
      <c r="AC105" s="58"/>
      <c r="AD105" s="58"/>
      <c r="AE105" s="58"/>
      <c r="AF105" s="58"/>
      <c r="AG105" s="70"/>
      <c r="AH105" s="70"/>
      <c r="AI105" s="88"/>
      <c r="AJ105" s="27">
        <v>1</v>
      </c>
      <c r="AK105" s="27">
        <v>1</v>
      </c>
      <c r="AL105" s="27">
        <v>1</v>
      </c>
      <c r="AM105" s="78">
        <v>1</v>
      </c>
      <c r="AN105" s="78">
        <v>1</v>
      </c>
      <c r="AO105" s="78">
        <v>1</v>
      </c>
      <c r="AP105" s="78">
        <v>1</v>
      </c>
      <c r="AQ105" s="28">
        <v>1</v>
      </c>
    </row>
    <row r="106" ht="39.95" customHeight="1" spans="1:43">
      <c r="A106" s="24">
        <v>98</v>
      </c>
      <c r="B106" s="27"/>
      <c r="C106" s="27"/>
      <c r="D106" s="94"/>
      <c r="E106" s="94"/>
      <c r="F106" s="27">
        <v>4</v>
      </c>
      <c r="G106" s="94"/>
      <c r="H106" s="27"/>
      <c r="I106" s="27"/>
      <c r="J106" s="22"/>
      <c r="K106" s="22"/>
      <c r="L106" s="102" t="s">
        <v>1332</v>
      </c>
      <c r="M106" s="43" t="s">
        <v>1105</v>
      </c>
      <c r="N106" s="101" t="s">
        <v>247</v>
      </c>
      <c r="O106" s="22"/>
      <c r="P106" s="22" t="s">
        <v>305</v>
      </c>
      <c r="Q106" s="32"/>
      <c r="R106" s="32" t="s">
        <v>73</v>
      </c>
      <c r="S106" s="102" t="s">
        <v>1332</v>
      </c>
      <c r="T106" s="32" t="s">
        <v>73</v>
      </c>
      <c r="U106" s="32" t="s">
        <v>306</v>
      </c>
      <c r="V106" s="32" t="s">
        <v>307</v>
      </c>
      <c r="W106" s="23" t="s">
        <v>341</v>
      </c>
      <c r="X106" s="27" t="s">
        <v>1333</v>
      </c>
      <c r="Y106" s="53" t="s">
        <v>343</v>
      </c>
      <c r="Z106" s="23" t="s">
        <v>25</v>
      </c>
      <c r="AA106" s="114">
        <v>0.0155</v>
      </c>
      <c r="AB106" s="22" t="s">
        <v>25</v>
      </c>
      <c r="AC106" s="58"/>
      <c r="AD106" s="58"/>
      <c r="AE106" s="58"/>
      <c r="AF106" s="58"/>
      <c r="AG106" s="70"/>
      <c r="AH106" s="70"/>
      <c r="AI106" s="88"/>
      <c r="AJ106" s="27">
        <v>1</v>
      </c>
      <c r="AK106" s="27">
        <v>1</v>
      </c>
      <c r="AL106" s="27">
        <v>1</v>
      </c>
      <c r="AM106" s="78">
        <v>1</v>
      </c>
      <c r="AN106" s="78">
        <v>1</v>
      </c>
      <c r="AO106" s="78">
        <v>1</v>
      </c>
      <c r="AP106" s="78">
        <v>1</v>
      </c>
      <c r="AQ106" s="28">
        <v>1</v>
      </c>
    </row>
    <row r="107" ht="39.95" customHeight="1" spans="1:43">
      <c r="A107" s="24">
        <v>99</v>
      </c>
      <c r="B107" s="27"/>
      <c r="C107" s="27"/>
      <c r="D107" s="94"/>
      <c r="E107" s="94"/>
      <c r="F107" s="27">
        <v>4</v>
      </c>
      <c r="G107" s="94"/>
      <c r="H107" s="27"/>
      <c r="I107" s="27"/>
      <c r="J107" s="22"/>
      <c r="K107" s="22"/>
      <c r="L107" s="102" t="s">
        <v>1334</v>
      </c>
      <c r="M107" s="43" t="s">
        <v>1107</v>
      </c>
      <c r="N107" s="101" t="s">
        <v>247</v>
      </c>
      <c r="O107" s="22"/>
      <c r="P107" s="22" t="s">
        <v>305</v>
      </c>
      <c r="Q107" s="32"/>
      <c r="R107" s="32" t="s">
        <v>73</v>
      </c>
      <c r="S107" s="102" t="s">
        <v>1334</v>
      </c>
      <c r="T107" s="32" t="s">
        <v>73</v>
      </c>
      <c r="U107" s="32" t="s">
        <v>306</v>
      </c>
      <c r="V107" s="32" t="s">
        <v>307</v>
      </c>
      <c r="W107" s="23" t="s">
        <v>341</v>
      </c>
      <c r="X107" s="27" t="s">
        <v>1333</v>
      </c>
      <c r="Y107" s="53" t="s">
        <v>343</v>
      </c>
      <c r="Z107" s="23" t="s">
        <v>25</v>
      </c>
      <c r="AA107" s="114">
        <v>0.0228</v>
      </c>
      <c r="AB107" s="22" t="s">
        <v>25</v>
      </c>
      <c r="AC107" s="58"/>
      <c r="AD107" s="58"/>
      <c r="AE107" s="58"/>
      <c r="AF107" s="58"/>
      <c r="AG107" s="70"/>
      <c r="AH107" s="70"/>
      <c r="AI107" s="88"/>
      <c r="AJ107" s="27">
        <v>1</v>
      </c>
      <c r="AK107" s="27">
        <v>1</v>
      </c>
      <c r="AL107" s="27">
        <v>1</v>
      </c>
      <c r="AM107" s="78">
        <v>1</v>
      </c>
      <c r="AN107" s="78">
        <v>1</v>
      </c>
      <c r="AO107" s="78">
        <v>1</v>
      </c>
      <c r="AP107" s="78">
        <v>1</v>
      </c>
      <c r="AQ107" s="28">
        <v>1</v>
      </c>
    </row>
    <row r="108" ht="39.95" customHeight="1" spans="1:43">
      <c r="A108" s="24">
        <v>100</v>
      </c>
      <c r="B108" s="27"/>
      <c r="C108" s="27"/>
      <c r="D108" s="94"/>
      <c r="E108" s="94"/>
      <c r="F108" s="27">
        <v>4</v>
      </c>
      <c r="G108" s="94"/>
      <c r="H108" s="27"/>
      <c r="I108" s="27"/>
      <c r="J108" s="22"/>
      <c r="K108" s="22"/>
      <c r="L108" s="102" t="s">
        <v>1335</v>
      </c>
      <c r="M108" s="43" t="s">
        <v>1109</v>
      </c>
      <c r="N108" s="101" t="s">
        <v>247</v>
      </c>
      <c r="O108" s="22"/>
      <c r="P108" s="22" t="s">
        <v>305</v>
      </c>
      <c r="Q108" s="32"/>
      <c r="R108" s="32" t="s">
        <v>73</v>
      </c>
      <c r="S108" s="102" t="s">
        <v>1335</v>
      </c>
      <c r="T108" s="32" t="s">
        <v>73</v>
      </c>
      <c r="U108" s="32" t="s">
        <v>306</v>
      </c>
      <c r="V108" s="32" t="s">
        <v>307</v>
      </c>
      <c r="W108" s="23" t="s">
        <v>341</v>
      </c>
      <c r="X108" s="27" t="s">
        <v>1333</v>
      </c>
      <c r="Y108" s="53" t="s">
        <v>343</v>
      </c>
      <c r="Z108" s="23" t="s">
        <v>25</v>
      </c>
      <c r="AA108" s="114">
        <v>0.0358</v>
      </c>
      <c r="AB108" s="22" t="s">
        <v>25</v>
      </c>
      <c r="AC108" s="58"/>
      <c r="AD108" s="58"/>
      <c r="AE108" s="58"/>
      <c r="AF108" s="58"/>
      <c r="AG108" s="70"/>
      <c r="AH108" s="70"/>
      <c r="AI108" s="88"/>
      <c r="AJ108" s="27">
        <v>1</v>
      </c>
      <c r="AK108" s="27">
        <v>1</v>
      </c>
      <c r="AL108" s="27">
        <v>1</v>
      </c>
      <c r="AM108" s="78">
        <v>1</v>
      </c>
      <c r="AN108" s="78">
        <v>1</v>
      </c>
      <c r="AO108" s="78">
        <v>1</v>
      </c>
      <c r="AP108" s="78">
        <v>1</v>
      </c>
      <c r="AQ108" s="28">
        <v>1</v>
      </c>
    </row>
    <row r="109" ht="39.95" customHeight="1" spans="1:43">
      <c r="A109" s="24">
        <v>101</v>
      </c>
      <c r="B109" s="27"/>
      <c r="C109" s="27"/>
      <c r="D109" s="94"/>
      <c r="E109" s="94"/>
      <c r="F109" s="27">
        <v>4</v>
      </c>
      <c r="G109" s="94"/>
      <c r="H109" s="27"/>
      <c r="I109" s="27"/>
      <c r="J109" s="22"/>
      <c r="K109" s="22"/>
      <c r="L109" s="102" t="s">
        <v>1336</v>
      </c>
      <c r="M109" s="43" t="s">
        <v>1111</v>
      </c>
      <c r="N109" s="101" t="s">
        <v>247</v>
      </c>
      <c r="O109" s="22"/>
      <c r="P109" s="22" t="s">
        <v>305</v>
      </c>
      <c r="Q109" s="32"/>
      <c r="R109" s="32" t="s">
        <v>73</v>
      </c>
      <c r="S109" s="102" t="s">
        <v>1336</v>
      </c>
      <c r="T109" s="32" t="s">
        <v>73</v>
      </c>
      <c r="U109" s="32" t="s">
        <v>306</v>
      </c>
      <c r="V109" s="32" t="s">
        <v>307</v>
      </c>
      <c r="W109" s="23" t="s">
        <v>341</v>
      </c>
      <c r="X109" s="27" t="s">
        <v>1333</v>
      </c>
      <c r="Y109" s="53" t="s">
        <v>343</v>
      </c>
      <c r="Z109" s="23" t="s">
        <v>25</v>
      </c>
      <c r="AA109" s="114">
        <v>0.0405</v>
      </c>
      <c r="AB109" s="22" t="s">
        <v>25</v>
      </c>
      <c r="AC109" s="58"/>
      <c r="AD109" s="58"/>
      <c r="AE109" s="58"/>
      <c r="AF109" s="58"/>
      <c r="AG109" s="70"/>
      <c r="AH109" s="70"/>
      <c r="AI109" s="88"/>
      <c r="AJ109" s="27">
        <v>1</v>
      </c>
      <c r="AK109" s="27">
        <v>1</v>
      </c>
      <c r="AL109" s="27">
        <v>1</v>
      </c>
      <c r="AM109" s="78">
        <v>1</v>
      </c>
      <c r="AN109" s="78">
        <v>1</v>
      </c>
      <c r="AO109" s="78">
        <v>1</v>
      </c>
      <c r="AP109" s="78">
        <v>1</v>
      </c>
      <c r="AQ109" s="28">
        <v>1</v>
      </c>
    </row>
    <row r="110" ht="39.95" customHeight="1" spans="1:43">
      <c r="A110" s="24">
        <v>102</v>
      </c>
      <c r="B110" s="27"/>
      <c r="C110" s="27"/>
      <c r="D110" s="94"/>
      <c r="E110" s="94"/>
      <c r="F110" s="27">
        <v>4</v>
      </c>
      <c r="G110" s="94"/>
      <c r="H110" s="27"/>
      <c r="I110" s="27"/>
      <c r="J110" s="22"/>
      <c r="K110" s="22"/>
      <c r="L110" s="102" t="s">
        <v>1337</v>
      </c>
      <c r="M110" s="43" t="s">
        <v>1184</v>
      </c>
      <c r="N110" s="101" t="s">
        <v>247</v>
      </c>
      <c r="O110" s="22"/>
      <c r="P110" s="22" t="s">
        <v>305</v>
      </c>
      <c r="Q110" s="32"/>
      <c r="R110" s="32" t="s">
        <v>73</v>
      </c>
      <c r="S110" s="102" t="s">
        <v>1337</v>
      </c>
      <c r="T110" s="32" t="s">
        <v>73</v>
      </c>
      <c r="U110" s="32" t="s">
        <v>306</v>
      </c>
      <c r="V110" s="32" t="s">
        <v>307</v>
      </c>
      <c r="W110" s="23" t="s">
        <v>341</v>
      </c>
      <c r="X110" s="27" t="s">
        <v>1333</v>
      </c>
      <c r="Y110" s="53" t="s">
        <v>343</v>
      </c>
      <c r="Z110" s="23" t="s">
        <v>25</v>
      </c>
      <c r="AA110" s="114">
        <v>0.0626</v>
      </c>
      <c r="AB110" s="22" t="s">
        <v>25</v>
      </c>
      <c r="AC110" s="58"/>
      <c r="AD110" s="58"/>
      <c r="AE110" s="58"/>
      <c r="AF110" s="58"/>
      <c r="AG110" s="70"/>
      <c r="AH110" s="70"/>
      <c r="AI110" s="88"/>
      <c r="AJ110" s="27">
        <v>1</v>
      </c>
      <c r="AK110" s="27">
        <v>1</v>
      </c>
      <c r="AL110" s="27">
        <v>1</v>
      </c>
      <c r="AM110" s="78">
        <v>1</v>
      </c>
      <c r="AN110" s="78">
        <v>1</v>
      </c>
      <c r="AO110" s="78">
        <v>1</v>
      </c>
      <c r="AP110" s="78">
        <v>1</v>
      </c>
      <c r="AQ110" s="28">
        <v>1</v>
      </c>
    </row>
    <row r="111" ht="39.95" customHeight="1" spans="1:43">
      <c r="A111" s="24">
        <v>103</v>
      </c>
      <c r="B111" s="27"/>
      <c r="C111" s="27"/>
      <c r="D111" s="94"/>
      <c r="E111" s="94"/>
      <c r="F111" s="27">
        <v>4</v>
      </c>
      <c r="G111" s="94"/>
      <c r="H111" s="27"/>
      <c r="I111" s="27"/>
      <c r="J111" s="22"/>
      <c r="K111" s="22"/>
      <c r="L111" s="102" t="s">
        <v>1338</v>
      </c>
      <c r="M111" s="43" t="s">
        <v>1186</v>
      </c>
      <c r="N111" s="101" t="s">
        <v>247</v>
      </c>
      <c r="O111" s="22"/>
      <c r="P111" s="22" t="s">
        <v>305</v>
      </c>
      <c r="Q111" s="32"/>
      <c r="R111" s="32" t="s">
        <v>73</v>
      </c>
      <c r="S111" s="102" t="s">
        <v>1338</v>
      </c>
      <c r="T111" s="32" t="s">
        <v>73</v>
      </c>
      <c r="U111" s="32" t="s">
        <v>306</v>
      </c>
      <c r="V111" s="32" t="s">
        <v>307</v>
      </c>
      <c r="W111" s="23" t="s">
        <v>341</v>
      </c>
      <c r="X111" s="27" t="s">
        <v>1333</v>
      </c>
      <c r="Y111" s="53" t="s">
        <v>343</v>
      </c>
      <c r="Z111" s="23" t="s">
        <v>25</v>
      </c>
      <c r="AA111" s="114">
        <v>0.0332</v>
      </c>
      <c r="AB111" s="22" t="s">
        <v>25</v>
      </c>
      <c r="AC111" s="58"/>
      <c r="AD111" s="58"/>
      <c r="AE111" s="58"/>
      <c r="AF111" s="58"/>
      <c r="AG111" s="70"/>
      <c r="AH111" s="70"/>
      <c r="AI111" s="88"/>
      <c r="AJ111" s="27">
        <v>1</v>
      </c>
      <c r="AK111" s="27">
        <v>1</v>
      </c>
      <c r="AL111" s="27">
        <v>1</v>
      </c>
      <c r="AM111" s="78">
        <v>1</v>
      </c>
      <c r="AN111" s="78">
        <v>1</v>
      </c>
      <c r="AO111" s="78">
        <v>1</v>
      </c>
      <c r="AP111" s="78">
        <v>1</v>
      </c>
      <c r="AQ111" s="28">
        <v>1</v>
      </c>
    </row>
    <row r="112" ht="39.95" customHeight="1" spans="1:43">
      <c r="A112" s="24">
        <v>104</v>
      </c>
      <c r="B112" s="27"/>
      <c r="C112" s="27">
        <v>1</v>
      </c>
      <c r="D112" s="94"/>
      <c r="E112" s="94"/>
      <c r="F112" s="27"/>
      <c r="G112" s="94"/>
      <c r="H112" s="27"/>
      <c r="I112" s="27"/>
      <c r="J112" s="22"/>
      <c r="K112" s="22"/>
      <c r="L112" s="102" t="s">
        <v>1339</v>
      </c>
      <c r="M112" s="43" t="s">
        <v>1129</v>
      </c>
      <c r="N112" s="101" t="s">
        <v>247</v>
      </c>
      <c r="O112" s="22"/>
      <c r="P112" s="22" t="s">
        <v>305</v>
      </c>
      <c r="Q112" s="53" t="s">
        <v>25</v>
      </c>
      <c r="R112" s="32" t="s">
        <v>73</v>
      </c>
      <c r="S112" s="42" t="s">
        <v>327</v>
      </c>
      <c r="T112" s="53" t="s">
        <v>25</v>
      </c>
      <c r="U112" s="32" t="s">
        <v>306</v>
      </c>
      <c r="V112" s="32" t="s">
        <v>307</v>
      </c>
      <c r="W112" s="23" t="s">
        <v>807</v>
      </c>
      <c r="X112" s="27" t="s">
        <v>25</v>
      </c>
      <c r="Y112" s="53" t="s">
        <v>25</v>
      </c>
      <c r="Z112" s="23" t="s">
        <v>25</v>
      </c>
      <c r="AA112" s="114">
        <v>0.0045</v>
      </c>
      <c r="AB112" s="22" t="s">
        <v>25</v>
      </c>
      <c r="AC112" s="58"/>
      <c r="AD112" s="58"/>
      <c r="AE112" s="58"/>
      <c r="AF112" s="58"/>
      <c r="AG112" s="70"/>
      <c r="AH112" s="70"/>
      <c r="AI112" s="54"/>
      <c r="AJ112" s="27">
        <v>1</v>
      </c>
      <c r="AK112" s="27">
        <v>1</v>
      </c>
      <c r="AL112" s="27">
        <v>1</v>
      </c>
      <c r="AM112" s="78">
        <v>1</v>
      </c>
      <c r="AN112" s="78">
        <v>1</v>
      </c>
      <c r="AO112" s="78">
        <v>1</v>
      </c>
      <c r="AP112" s="78">
        <v>1</v>
      </c>
      <c r="AQ112" s="28">
        <v>1</v>
      </c>
    </row>
    <row r="113" ht="39.95" customHeight="1" spans="1:43">
      <c r="A113" s="24">
        <v>105</v>
      </c>
      <c r="B113" s="27"/>
      <c r="C113" s="27">
        <v>1</v>
      </c>
      <c r="D113" s="94"/>
      <c r="E113" s="94"/>
      <c r="F113" s="27"/>
      <c r="G113" s="94"/>
      <c r="H113" s="27"/>
      <c r="I113" s="27"/>
      <c r="J113" s="22"/>
      <c r="K113" s="22"/>
      <c r="L113" s="102" t="s">
        <v>1340</v>
      </c>
      <c r="M113" s="43" t="s">
        <v>1341</v>
      </c>
      <c r="N113" s="101" t="s">
        <v>1000</v>
      </c>
      <c r="O113" s="22"/>
      <c r="P113" s="22" t="s">
        <v>305</v>
      </c>
      <c r="Q113" s="53" t="s">
        <v>25</v>
      </c>
      <c r="R113" s="32" t="s">
        <v>73</v>
      </c>
      <c r="S113" s="42" t="s">
        <v>327</v>
      </c>
      <c r="T113" s="53" t="s">
        <v>25</v>
      </c>
      <c r="U113" s="32" t="s">
        <v>307</v>
      </c>
      <c r="V113" s="32" t="s">
        <v>306</v>
      </c>
      <c r="W113" s="23" t="s">
        <v>807</v>
      </c>
      <c r="X113" s="27" t="s">
        <v>25</v>
      </c>
      <c r="Y113" s="53" t="s">
        <v>25</v>
      </c>
      <c r="Z113" s="23" t="s">
        <v>25</v>
      </c>
      <c r="AA113" s="114">
        <v>0.0185</v>
      </c>
      <c r="AB113" s="22" t="s">
        <v>25</v>
      </c>
      <c r="AC113" s="58"/>
      <c r="AD113" s="58"/>
      <c r="AE113" s="58"/>
      <c r="AF113" s="58"/>
      <c r="AG113" s="70"/>
      <c r="AH113" s="70"/>
      <c r="AI113" s="54"/>
      <c r="AJ113" s="27">
        <v>1</v>
      </c>
      <c r="AK113" s="27">
        <v>1</v>
      </c>
      <c r="AL113" s="27">
        <v>1</v>
      </c>
      <c r="AM113" s="78">
        <v>1</v>
      </c>
      <c r="AN113" s="78">
        <v>1</v>
      </c>
      <c r="AO113" s="78">
        <v>1</v>
      </c>
      <c r="AP113" s="78">
        <v>1</v>
      </c>
      <c r="AQ113" s="28">
        <v>1</v>
      </c>
    </row>
    <row r="114" ht="39.95" customHeight="1" spans="1:43">
      <c r="A114" s="24">
        <v>106</v>
      </c>
      <c r="B114" s="27"/>
      <c r="C114" s="27">
        <v>1</v>
      </c>
      <c r="D114" s="94"/>
      <c r="E114" s="94"/>
      <c r="F114" s="27"/>
      <c r="G114" s="94"/>
      <c r="H114" s="27"/>
      <c r="I114" s="27"/>
      <c r="J114" s="22"/>
      <c r="K114" s="22"/>
      <c r="L114" s="102" t="s">
        <v>1342</v>
      </c>
      <c r="M114" s="43" t="s">
        <v>1133</v>
      </c>
      <c r="N114" s="101" t="s">
        <v>247</v>
      </c>
      <c r="O114" s="22"/>
      <c r="P114" s="22" t="s">
        <v>305</v>
      </c>
      <c r="Q114" s="53" t="s">
        <v>25</v>
      </c>
      <c r="R114" s="32" t="s">
        <v>73</v>
      </c>
      <c r="S114" s="42" t="s">
        <v>327</v>
      </c>
      <c r="T114" s="53" t="s">
        <v>25</v>
      </c>
      <c r="U114" s="32" t="s">
        <v>306</v>
      </c>
      <c r="V114" s="32" t="s">
        <v>307</v>
      </c>
      <c r="W114" s="23" t="s">
        <v>1134</v>
      </c>
      <c r="X114" s="27" t="s">
        <v>25</v>
      </c>
      <c r="Y114" s="53" t="s">
        <v>25</v>
      </c>
      <c r="Z114" s="23" t="s">
        <v>25</v>
      </c>
      <c r="AA114" s="114">
        <v>0.0002</v>
      </c>
      <c r="AB114" s="22" t="s">
        <v>25</v>
      </c>
      <c r="AC114" s="58"/>
      <c r="AD114" s="58"/>
      <c r="AE114" s="58"/>
      <c r="AF114" s="58"/>
      <c r="AG114" s="70"/>
      <c r="AH114" s="70"/>
      <c r="AI114" s="54"/>
      <c r="AJ114" s="27">
        <v>1</v>
      </c>
      <c r="AK114" s="27">
        <v>1</v>
      </c>
      <c r="AL114" s="27">
        <v>1</v>
      </c>
      <c r="AM114" s="78">
        <v>1</v>
      </c>
      <c r="AN114" s="78">
        <v>1</v>
      </c>
      <c r="AO114" s="78">
        <v>1</v>
      </c>
      <c r="AP114" s="78">
        <v>1</v>
      </c>
      <c r="AQ114" s="28">
        <v>1</v>
      </c>
    </row>
    <row r="115" ht="39.95" customHeight="1" spans="1:43">
      <c r="A115" s="24">
        <v>107</v>
      </c>
      <c r="B115" s="27"/>
      <c r="C115" s="27">
        <v>1</v>
      </c>
      <c r="D115" s="94"/>
      <c r="E115" s="94"/>
      <c r="F115" s="27"/>
      <c r="G115" s="94"/>
      <c r="H115" s="27"/>
      <c r="I115" s="27"/>
      <c r="J115" s="22"/>
      <c r="K115" s="22"/>
      <c r="L115" s="102" t="s">
        <v>1343</v>
      </c>
      <c r="M115" s="43" t="s">
        <v>1138</v>
      </c>
      <c r="N115" s="101" t="s">
        <v>247</v>
      </c>
      <c r="O115" s="22"/>
      <c r="P115" s="22" t="s">
        <v>305</v>
      </c>
      <c r="Q115" s="53" t="s">
        <v>25</v>
      </c>
      <c r="R115" s="32" t="s">
        <v>73</v>
      </c>
      <c r="S115" s="42" t="s">
        <v>327</v>
      </c>
      <c r="T115" s="53" t="s">
        <v>25</v>
      </c>
      <c r="U115" s="32" t="s">
        <v>306</v>
      </c>
      <c r="V115" s="32" t="s">
        <v>307</v>
      </c>
      <c r="W115" s="23" t="s">
        <v>1134</v>
      </c>
      <c r="X115" s="27" t="s">
        <v>25</v>
      </c>
      <c r="Y115" s="53" t="s">
        <v>25</v>
      </c>
      <c r="Z115" s="23" t="s">
        <v>25</v>
      </c>
      <c r="AA115" s="114">
        <v>0.0002</v>
      </c>
      <c r="AB115" s="22" t="s">
        <v>25</v>
      </c>
      <c r="AC115" s="58"/>
      <c r="AD115" s="58"/>
      <c r="AE115" s="58"/>
      <c r="AF115" s="58"/>
      <c r="AG115" s="70"/>
      <c r="AH115" s="70"/>
      <c r="AI115" s="54"/>
      <c r="AJ115" s="27">
        <v>1</v>
      </c>
      <c r="AK115" s="27">
        <v>1</v>
      </c>
      <c r="AL115" s="27">
        <v>1</v>
      </c>
      <c r="AM115" s="78">
        <v>1</v>
      </c>
      <c r="AN115" s="78">
        <v>1</v>
      </c>
      <c r="AO115" s="78">
        <v>1</v>
      </c>
      <c r="AP115" s="78">
        <v>1</v>
      </c>
      <c r="AQ115" s="28">
        <v>1</v>
      </c>
    </row>
    <row r="116" ht="39.95" customHeight="1" spans="1:43">
      <c r="A116" s="24">
        <v>108</v>
      </c>
      <c r="B116" s="27">
        <v>0</v>
      </c>
      <c r="C116" s="27"/>
      <c r="D116" s="94"/>
      <c r="E116" s="94"/>
      <c r="F116" s="27"/>
      <c r="G116" s="94"/>
      <c r="H116" s="27"/>
      <c r="I116" s="27"/>
      <c r="J116" s="22"/>
      <c r="K116" s="22"/>
      <c r="L116" s="102" t="s">
        <v>1344</v>
      </c>
      <c r="M116" s="43" t="s">
        <v>1345</v>
      </c>
      <c r="N116" s="101" t="s">
        <v>1288</v>
      </c>
      <c r="O116" s="22"/>
      <c r="P116" s="22" t="s">
        <v>305</v>
      </c>
      <c r="Q116" s="32"/>
      <c r="R116" s="32" t="s">
        <v>73</v>
      </c>
      <c r="S116" s="27" t="s">
        <v>327</v>
      </c>
      <c r="T116" s="27" t="s">
        <v>25</v>
      </c>
      <c r="U116" s="32" t="s">
        <v>307</v>
      </c>
      <c r="V116" s="32" t="s">
        <v>306</v>
      </c>
      <c r="W116" s="29" t="s">
        <v>328</v>
      </c>
      <c r="X116" s="27" t="s">
        <v>309</v>
      </c>
      <c r="Y116" s="53" t="s">
        <v>25</v>
      </c>
      <c r="Z116" s="23" t="s">
        <v>25</v>
      </c>
      <c r="AA116" s="111">
        <f>AA117+AA118</f>
        <v>0.0336</v>
      </c>
      <c r="AB116" s="22" t="s">
        <v>25</v>
      </c>
      <c r="AC116" s="58"/>
      <c r="AD116" s="58"/>
      <c r="AE116" s="58"/>
      <c r="AF116" s="58"/>
      <c r="AG116" s="70"/>
      <c r="AH116" s="70"/>
      <c r="AI116" s="88"/>
      <c r="AJ116" s="27">
        <v>1</v>
      </c>
      <c r="AK116" s="27">
        <v>1</v>
      </c>
      <c r="AL116" s="27">
        <v>1</v>
      </c>
      <c r="AM116" s="78">
        <v>1</v>
      </c>
      <c r="AN116" s="78">
        <v>1</v>
      </c>
      <c r="AO116" s="78">
        <v>1</v>
      </c>
      <c r="AP116" s="78">
        <v>1</v>
      </c>
      <c r="AQ116" s="28">
        <v>1</v>
      </c>
    </row>
    <row r="117" ht="39.95" customHeight="1" spans="1:43">
      <c r="A117" s="24">
        <v>109</v>
      </c>
      <c r="B117" s="27"/>
      <c r="C117" s="27">
        <v>1</v>
      </c>
      <c r="D117" s="94"/>
      <c r="E117" s="94"/>
      <c r="F117" s="27"/>
      <c r="G117" s="94"/>
      <c r="H117" s="27"/>
      <c r="I117" s="27"/>
      <c r="J117" s="22"/>
      <c r="K117" s="22"/>
      <c r="L117" s="102" t="s">
        <v>1122</v>
      </c>
      <c r="M117" s="43" t="s">
        <v>865</v>
      </c>
      <c r="N117" s="101" t="s">
        <v>1288</v>
      </c>
      <c r="O117" s="98" t="s">
        <v>81</v>
      </c>
      <c r="P117" s="23" t="s">
        <v>305</v>
      </c>
      <c r="Q117" s="32"/>
      <c r="R117" s="32" t="s">
        <v>73</v>
      </c>
      <c r="S117" s="102" t="s">
        <v>1122</v>
      </c>
      <c r="T117" s="32" t="s">
        <v>73</v>
      </c>
      <c r="U117" s="32" t="s">
        <v>307</v>
      </c>
      <c r="V117" s="32" t="s">
        <v>306</v>
      </c>
      <c r="W117" s="29" t="s">
        <v>672</v>
      </c>
      <c r="X117" s="27" t="s">
        <v>1123</v>
      </c>
      <c r="Y117" s="53" t="s">
        <v>25</v>
      </c>
      <c r="Z117" s="53" t="s">
        <v>25</v>
      </c>
      <c r="AA117" s="71">
        <v>0.0333</v>
      </c>
      <c r="AB117" s="32" t="s">
        <v>25</v>
      </c>
      <c r="AC117" s="53" t="s">
        <v>25</v>
      </c>
      <c r="AD117" s="53" t="s">
        <v>25</v>
      </c>
      <c r="AE117" s="53" t="s">
        <v>25</v>
      </c>
      <c r="AF117" s="53" t="s">
        <v>25</v>
      </c>
      <c r="AG117" s="53" t="s">
        <v>25</v>
      </c>
      <c r="AH117" s="53" t="s">
        <v>25</v>
      </c>
      <c r="AI117" s="84"/>
      <c r="AJ117" s="27">
        <v>1</v>
      </c>
      <c r="AK117" s="27">
        <v>1</v>
      </c>
      <c r="AL117" s="27">
        <v>1</v>
      </c>
      <c r="AM117" s="78">
        <v>1</v>
      </c>
      <c r="AN117" s="78">
        <v>1</v>
      </c>
      <c r="AO117" s="78">
        <v>1</v>
      </c>
      <c r="AP117" s="78">
        <v>1</v>
      </c>
      <c r="AQ117" s="28">
        <v>1</v>
      </c>
    </row>
    <row r="118" ht="39.95" customHeight="1" spans="1:43">
      <c r="A118" s="24">
        <v>110</v>
      </c>
      <c r="B118" s="27"/>
      <c r="C118" s="27">
        <v>1</v>
      </c>
      <c r="D118" s="94"/>
      <c r="E118" s="94"/>
      <c r="F118" s="27"/>
      <c r="G118" s="94"/>
      <c r="H118" s="27"/>
      <c r="I118" s="27"/>
      <c r="J118" s="22"/>
      <c r="K118" s="22"/>
      <c r="L118" s="27" t="s">
        <v>780</v>
      </c>
      <c r="M118" s="43" t="s">
        <v>781</v>
      </c>
      <c r="N118" s="43" t="s">
        <v>502</v>
      </c>
      <c r="O118" s="27" t="s">
        <v>106</v>
      </c>
      <c r="P118" s="22" t="s">
        <v>305</v>
      </c>
      <c r="Q118" s="27"/>
      <c r="R118" s="32" t="s">
        <v>73</v>
      </c>
      <c r="S118" s="27" t="s">
        <v>327</v>
      </c>
      <c r="T118" s="27" t="s">
        <v>25</v>
      </c>
      <c r="U118" s="32" t="s">
        <v>307</v>
      </c>
      <c r="V118" s="32" t="s">
        <v>306</v>
      </c>
      <c r="W118" s="27" t="s">
        <v>722</v>
      </c>
      <c r="X118" s="27" t="s">
        <v>25</v>
      </c>
      <c r="Y118" s="27" t="s">
        <v>343</v>
      </c>
      <c r="Z118" s="27" t="s">
        <v>25</v>
      </c>
      <c r="AA118" s="71">
        <v>0.0003</v>
      </c>
      <c r="AB118" s="27" t="s">
        <v>25</v>
      </c>
      <c r="AC118" s="27"/>
      <c r="AD118" s="27"/>
      <c r="AE118" s="27"/>
      <c r="AF118" s="27"/>
      <c r="AG118" s="27"/>
      <c r="AH118" s="27"/>
      <c r="AI118" s="27"/>
      <c r="AJ118" s="27">
        <v>1</v>
      </c>
      <c r="AK118" s="27">
        <v>1</v>
      </c>
      <c r="AL118" s="27">
        <v>1</v>
      </c>
      <c r="AM118" s="78">
        <v>1</v>
      </c>
      <c r="AN118" s="78">
        <v>1</v>
      </c>
      <c r="AO118" s="78">
        <v>1</v>
      </c>
      <c r="AP118" s="78">
        <v>1</v>
      </c>
      <c r="AQ118" s="28">
        <v>1</v>
      </c>
    </row>
    <row r="119" s="3" customFormat="1" ht="39.95" customHeight="1" spans="1:43">
      <c r="A119" s="95"/>
      <c r="B119" s="96"/>
      <c r="C119" s="96"/>
      <c r="D119" s="97"/>
      <c r="E119" s="97"/>
      <c r="F119" s="96"/>
      <c r="G119" s="97"/>
      <c r="H119" s="96"/>
      <c r="I119" s="96"/>
      <c r="J119" s="9"/>
      <c r="K119" s="9"/>
      <c r="L119" s="103"/>
      <c r="M119" s="104"/>
      <c r="N119" s="105"/>
      <c r="O119" s="9"/>
      <c r="P119" s="9"/>
      <c r="Q119" s="106"/>
      <c r="R119" s="107"/>
      <c r="S119" s="108"/>
      <c r="T119" s="106"/>
      <c r="U119" s="107"/>
      <c r="V119" s="107"/>
      <c r="W119" s="109"/>
      <c r="X119" s="96"/>
      <c r="Y119" s="106"/>
      <c r="Z119" s="109"/>
      <c r="AA119" s="118"/>
      <c r="AB119" s="9"/>
      <c r="AC119" s="119"/>
      <c r="AD119" s="119"/>
      <c r="AE119" s="119"/>
      <c r="AF119" s="119"/>
      <c r="AG119" s="123"/>
      <c r="AH119" s="123"/>
      <c r="AI119" s="124"/>
      <c r="AJ119" s="96"/>
      <c r="AK119" s="96"/>
      <c r="AL119" s="96"/>
      <c r="AQ119" s="128"/>
    </row>
    <row r="120" ht="39.95" customHeight="1" spans="18:25">
      <c r="R120" s="10"/>
      <c r="T120" s="10"/>
      <c r="U120" s="10"/>
      <c r="V120" s="10"/>
      <c r="W120" s="10"/>
      <c r="X120" s="10"/>
      <c r="Y120" s="10"/>
    </row>
    <row r="121" ht="41.1" customHeight="1" spans="18:25">
      <c r="R121" s="10"/>
      <c r="T121" s="10"/>
      <c r="U121" s="10"/>
      <c r="V121" s="10"/>
      <c r="W121" s="10"/>
      <c r="X121" s="10"/>
      <c r="Y121" s="10"/>
    </row>
    <row r="122" ht="39.95" customHeight="1" spans="18:25">
      <c r="R122" s="10"/>
      <c r="T122" s="10"/>
      <c r="U122" s="10"/>
      <c r="V122" s="10"/>
      <c r="W122" s="10"/>
      <c r="X122" s="10"/>
      <c r="Y122" s="10"/>
    </row>
    <row r="123" ht="39.95" customHeight="1" spans="18:25">
      <c r="R123" s="10"/>
      <c r="T123" s="10"/>
      <c r="U123" s="10"/>
      <c r="V123" s="10"/>
      <c r="W123" s="10"/>
      <c r="X123" s="10"/>
      <c r="Y123" s="10"/>
    </row>
    <row r="124" ht="39.95" customHeight="1" spans="18:25">
      <c r="R124" s="10"/>
      <c r="T124" s="10"/>
      <c r="U124" s="10"/>
      <c r="V124" s="10"/>
      <c r="W124" s="10"/>
      <c r="X124" s="10"/>
      <c r="Y124" s="10"/>
    </row>
    <row r="125" ht="41.1" customHeight="1" spans="18:25">
      <c r="R125" s="10"/>
      <c r="T125" s="10"/>
      <c r="U125" s="10"/>
      <c r="V125" s="10"/>
      <c r="W125" s="10"/>
      <c r="X125" s="10"/>
      <c r="Y125" s="10"/>
    </row>
    <row r="131" customHeight="1" spans="1:38">
      <c r="A131" s="10"/>
      <c r="M131" s="10"/>
      <c r="N131" s="10"/>
      <c r="R131" s="10"/>
      <c r="T131" s="10"/>
      <c r="U131" s="10"/>
      <c r="V131" s="10"/>
      <c r="W131" s="10"/>
      <c r="X131" s="10"/>
      <c r="Y131" s="10"/>
      <c r="AA131" s="10"/>
      <c r="AJ131" s="10"/>
      <c r="AK131" s="10"/>
      <c r="AL131" s="10"/>
    </row>
    <row r="132" customHeight="1" spans="1:38">
      <c r="A132" s="10"/>
      <c r="M132" s="10"/>
      <c r="N132" s="10"/>
      <c r="R132" s="10"/>
      <c r="T132" s="10"/>
      <c r="U132" s="10"/>
      <c r="V132" s="10"/>
      <c r="W132" s="10"/>
      <c r="X132" s="10"/>
      <c r="Y132" s="10"/>
      <c r="AA132" s="10"/>
      <c r="AJ132" s="10"/>
      <c r="AK132" s="10"/>
      <c r="AL132" s="10"/>
    </row>
    <row r="133" customHeight="1" spans="1:38">
      <c r="A133" s="10"/>
      <c r="M133" s="10"/>
      <c r="N133" s="10"/>
      <c r="R133" s="10"/>
      <c r="T133" s="10"/>
      <c r="U133" s="10"/>
      <c r="V133" s="10"/>
      <c r="W133" s="10"/>
      <c r="X133" s="10"/>
      <c r="Y133" s="10"/>
      <c r="AA133" s="10"/>
      <c r="AJ133" s="10"/>
      <c r="AK133" s="10"/>
      <c r="AL133" s="10"/>
    </row>
    <row r="134" customHeight="1" spans="1:38">
      <c r="A134" s="10"/>
      <c r="M134" s="10"/>
      <c r="N134" s="10"/>
      <c r="R134" s="10"/>
      <c r="T134" s="10"/>
      <c r="U134" s="10"/>
      <c r="V134" s="10"/>
      <c r="W134" s="10"/>
      <c r="X134" s="10"/>
      <c r="Y134" s="10"/>
      <c r="AA134" s="10"/>
      <c r="AJ134" s="10"/>
      <c r="AK134" s="10"/>
      <c r="AL134" s="10"/>
    </row>
    <row r="135" customHeight="1" spans="1:38">
      <c r="A135" s="10"/>
      <c r="M135" s="10"/>
      <c r="N135" s="10"/>
      <c r="R135" s="10"/>
      <c r="T135" s="10"/>
      <c r="U135" s="10"/>
      <c r="V135" s="10"/>
      <c r="W135" s="10"/>
      <c r="X135" s="10"/>
      <c r="Y135" s="10"/>
      <c r="AA135" s="10"/>
      <c r="AJ135" s="10"/>
      <c r="AK135" s="10"/>
      <c r="AL135" s="10"/>
    </row>
    <row r="136" customHeight="1" spans="1:38">
      <c r="A136" s="10"/>
      <c r="M136" s="10"/>
      <c r="N136" s="10"/>
      <c r="R136" s="10"/>
      <c r="T136" s="10"/>
      <c r="U136" s="10"/>
      <c r="V136" s="10"/>
      <c r="W136" s="10"/>
      <c r="X136" s="10"/>
      <c r="Y136" s="10"/>
      <c r="AA136" s="10"/>
      <c r="AJ136" s="10"/>
      <c r="AK136" s="10"/>
      <c r="AL136" s="10"/>
    </row>
    <row r="137" customHeight="1" spans="1:38">
      <c r="A137" s="10"/>
      <c r="M137" s="10"/>
      <c r="N137" s="10"/>
      <c r="R137" s="10"/>
      <c r="T137" s="10"/>
      <c r="U137" s="10"/>
      <c r="V137" s="10"/>
      <c r="W137" s="10"/>
      <c r="X137" s="10"/>
      <c r="Y137" s="10"/>
      <c r="AA137" s="10"/>
      <c r="AJ137" s="10"/>
      <c r="AK137" s="10"/>
      <c r="AL137" s="10"/>
    </row>
    <row r="138" customHeight="1" spans="1:38">
      <c r="A138" s="10"/>
      <c r="M138" s="10"/>
      <c r="N138" s="10"/>
      <c r="R138" s="10"/>
      <c r="T138" s="10"/>
      <c r="U138" s="10"/>
      <c r="V138" s="10"/>
      <c r="W138" s="10"/>
      <c r="X138" s="10"/>
      <c r="Y138" s="10"/>
      <c r="AA138" s="10"/>
      <c r="AJ138" s="10"/>
      <c r="AK138" s="10"/>
      <c r="AL138" s="10"/>
    </row>
    <row r="139" customHeight="1" spans="1:38">
      <c r="A139" s="10"/>
      <c r="M139" s="10"/>
      <c r="N139" s="10"/>
      <c r="R139" s="10"/>
      <c r="T139" s="10"/>
      <c r="U139" s="10"/>
      <c r="V139" s="10"/>
      <c r="W139" s="10"/>
      <c r="X139" s="10"/>
      <c r="Y139" s="10"/>
      <c r="AA139" s="10"/>
      <c r="AJ139" s="10"/>
      <c r="AK139" s="10"/>
      <c r="AL139" s="10"/>
    </row>
    <row r="140" customHeight="1" spans="1:38">
      <c r="A140" s="10"/>
      <c r="M140" s="10"/>
      <c r="N140" s="10"/>
      <c r="R140" s="10"/>
      <c r="T140" s="10"/>
      <c r="U140" s="10"/>
      <c r="V140" s="10"/>
      <c r="W140" s="10"/>
      <c r="X140" s="10"/>
      <c r="Y140" s="10"/>
      <c r="AA140" s="10"/>
      <c r="AJ140" s="10"/>
      <c r="AK140" s="10"/>
      <c r="AL140" s="10"/>
    </row>
    <row r="141" customHeight="1" spans="1:38">
      <c r="A141" s="10"/>
      <c r="M141" s="10"/>
      <c r="N141" s="10"/>
      <c r="R141" s="10"/>
      <c r="T141" s="10"/>
      <c r="U141" s="10"/>
      <c r="V141" s="10"/>
      <c r="W141" s="10"/>
      <c r="X141" s="10"/>
      <c r="Y141" s="10"/>
      <c r="AA141" s="10"/>
      <c r="AJ141" s="10"/>
      <c r="AK141" s="10"/>
      <c r="AL141" s="10"/>
    </row>
    <row r="142" customHeight="1" spans="1:38">
      <c r="A142" s="10"/>
      <c r="M142" s="10"/>
      <c r="N142" s="10"/>
      <c r="R142" s="10"/>
      <c r="T142" s="10"/>
      <c r="U142" s="10"/>
      <c r="V142" s="10"/>
      <c r="W142" s="10"/>
      <c r="X142" s="10"/>
      <c r="Y142" s="10"/>
      <c r="AA142" s="10"/>
      <c r="AJ142" s="10"/>
      <c r="AK142" s="10"/>
      <c r="AL142" s="10"/>
    </row>
    <row r="143" customHeight="1" spans="1:38">
      <c r="A143" s="10"/>
      <c r="M143" s="10"/>
      <c r="N143" s="10"/>
      <c r="R143" s="10"/>
      <c r="T143" s="10"/>
      <c r="U143" s="10"/>
      <c r="V143" s="10"/>
      <c r="W143" s="10"/>
      <c r="X143" s="10"/>
      <c r="Y143" s="10"/>
      <c r="AA143" s="10"/>
      <c r="AJ143" s="10"/>
      <c r="AK143" s="10"/>
      <c r="AL143" s="10"/>
    </row>
    <row r="144" customHeight="1" spans="1:38">
      <c r="A144" s="10"/>
      <c r="M144" s="10"/>
      <c r="N144" s="10"/>
      <c r="R144" s="10"/>
      <c r="T144" s="10"/>
      <c r="U144" s="10"/>
      <c r="V144" s="10"/>
      <c r="W144" s="10"/>
      <c r="X144" s="10"/>
      <c r="Y144" s="10"/>
      <c r="AA144" s="10"/>
      <c r="AJ144" s="10"/>
      <c r="AK144" s="10"/>
      <c r="AL144" s="10"/>
    </row>
    <row r="145" customHeight="1" spans="1:38">
      <c r="A145" s="10"/>
      <c r="M145" s="10"/>
      <c r="N145" s="10"/>
      <c r="R145" s="10"/>
      <c r="T145" s="10"/>
      <c r="U145" s="10"/>
      <c r="V145" s="10"/>
      <c r="W145" s="10"/>
      <c r="X145" s="10"/>
      <c r="Y145" s="10"/>
      <c r="AA145" s="10"/>
      <c r="AJ145" s="10"/>
      <c r="AK145" s="10"/>
      <c r="AL145" s="10"/>
    </row>
    <row r="146" customHeight="1" spans="1:38">
      <c r="A146" s="10"/>
      <c r="M146" s="10"/>
      <c r="N146" s="10"/>
      <c r="R146" s="10"/>
      <c r="T146" s="10"/>
      <c r="U146" s="10"/>
      <c r="V146" s="10"/>
      <c r="W146" s="10"/>
      <c r="X146" s="10"/>
      <c r="Y146" s="10"/>
      <c r="AA146" s="10"/>
      <c r="AJ146" s="10"/>
      <c r="AK146" s="10"/>
      <c r="AL146" s="10"/>
    </row>
    <row r="147" customHeight="1" spans="1:38">
      <c r="A147" s="10"/>
      <c r="M147" s="10"/>
      <c r="N147" s="10"/>
      <c r="R147" s="10"/>
      <c r="T147" s="10"/>
      <c r="U147" s="10"/>
      <c r="V147" s="10"/>
      <c r="W147" s="10"/>
      <c r="X147" s="10"/>
      <c r="Y147" s="10"/>
      <c r="AA147" s="10"/>
      <c r="AJ147" s="10"/>
      <c r="AK147" s="10"/>
      <c r="AL147" s="10"/>
    </row>
    <row r="148" customHeight="1" spans="1:38">
      <c r="A148" s="10"/>
      <c r="M148" s="10"/>
      <c r="N148" s="10"/>
      <c r="R148" s="10"/>
      <c r="T148" s="10"/>
      <c r="U148" s="10"/>
      <c r="V148" s="10"/>
      <c r="W148" s="10"/>
      <c r="X148" s="10"/>
      <c r="Y148" s="10"/>
      <c r="AA148" s="10"/>
      <c r="AJ148" s="10"/>
      <c r="AK148" s="10"/>
      <c r="AL148" s="10"/>
    </row>
    <row r="149" customHeight="1" spans="1:38">
      <c r="A149" s="10"/>
      <c r="M149" s="10"/>
      <c r="N149" s="10"/>
      <c r="R149" s="10"/>
      <c r="T149" s="10"/>
      <c r="U149" s="10"/>
      <c r="V149" s="10"/>
      <c r="W149" s="10"/>
      <c r="X149" s="10"/>
      <c r="Y149" s="10"/>
      <c r="AA149" s="10"/>
      <c r="AJ149" s="10"/>
      <c r="AK149" s="10"/>
      <c r="AL149" s="10"/>
    </row>
    <row r="150" customHeight="1" spans="1:38">
      <c r="A150" s="10"/>
      <c r="M150" s="10"/>
      <c r="N150" s="10"/>
      <c r="R150" s="10"/>
      <c r="T150" s="10"/>
      <c r="U150" s="10"/>
      <c r="V150" s="10"/>
      <c r="W150" s="10"/>
      <c r="X150" s="10"/>
      <c r="Y150" s="10"/>
      <c r="AA150" s="10"/>
      <c r="AJ150" s="10"/>
      <c r="AK150" s="10"/>
      <c r="AL150" s="10"/>
    </row>
    <row r="151" customHeight="1" spans="1:38">
      <c r="A151" s="10"/>
      <c r="M151" s="10"/>
      <c r="N151" s="10"/>
      <c r="R151" s="10"/>
      <c r="T151" s="10"/>
      <c r="U151" s="10"/>
      <c r="V151" s="10"/>
      <c r="W151" s="10"/>
      <c r="X151" s="10"/>
      <c r="Y151" s="10"/>
      <c r="AA151" s="10"/>
      <c r="AJ151" s="10"/>
      <c r="AK151" s="10"/>
      <c r="AL151" s="10"/>
    </row>
    <row r="152" customHeight="1" spans="1:38">
      <c r="A152" s="10"/>
      <c r="M152" s="10"/>
      <c r="N152" s="10"/>
      <c r="R152" s="10"/>
      <c r="T152" s="10"/>
      <c r="U152" s="10"/>
      <c r="V152" s="10"/>
      <c r="W152" s="10"/>
      <c r="X152" s="10"/>
      <c r="Y152" s="10"/>
      <c r="AA152" s="10"/>
      <c r="AJ152" s="10"/>
      <c r="AK152" s="10"/>
      <c r="AL152" s="10"/>
    </row>
    <row r="153" customHeight="1" spans="1:38">
      <c r="A153" s="10"/>
      <c r="M153" s="10"/>
      <c r="N153" s="10"/>
      <c r="R153" s="10"/>
      <c r="T153" s="10"/>
      <c r="U153" s="10"/>
      <c r="V153" s="10"/>
      <c r="W153" s="10"/>
      <c r="X153" s="10"/>
      <c r="Y153" s="10"/>
      <c r="AA153" s="10"/>
      <c r="AJ153" s="10"/>
      <c r="AK153" s="10"/>
      <c r="AL153" s="10"/>
    </row>
    <row r="154" customHeight="1" spans="1:38">
      <c r="A154" s="10"/>
      <c r="M154" s="10"/>
      <c r="N154" s="10"/>
      <c r="R154" s="10"/>
      <c r="T154" s="10"/>
      <c r="U154" s="10"/>
      <c r="V154" s="10"/>
      <c r="W154" s="10"/>
      <c r="X154" s="10"/>
      <c r="Y154" s="10"/>
      <c r="AA154" s="10"/>
      <c r="AJ154" s="10"/>
      <c r="AK154" s="10"/>
      <c r="AL154" s="10"/>
    </row>
    <row r="155" customHeight="1" spans="1:38">
      <c r="A155" s="10"/>
      <c r="M155" s="10"/>
      <c r="N155" s="10"/>
      <c r="R155" s="10"/>
      <c r="T155" s="10"/>
      <c r="U155" s="10"/>
      <c r="V155" s="10"/>
      <c r="W155" s="10"/>
      <c r="X155" s="10"/>
      <c r="Y155" s="10"/>
      <c r="AA155" s="10"/>
      <c r="AJ155" s="10"/>
      <c r="AK155" s="10"/>
      <c r="AL155" s="10"/>
    </row>
    <row r="156" customHeight="1" spans="1:38">
      <c r="A156" s="10"/>
      <c r="M156" s="10"/>
      <c r="N156" s="10"/>
      <c r="R156" s="10"/>
      <c r="T156" s="10"/>
      <c r="U156" s="10"/>
      <c r="V156" s="10"/>
      <c r="W156" s="10"/>
      <c r="X156" s="10"/>
      <c r="Y156" s="10"/>
      <c r="AA156" s="10"/>
      <c r="AJ156" s="10"/>
      <c r="AK156" s="10"/>
      <c r="AL156" s="10"/>
    </row>
    <row r="157" customHeight="1" spans="1:38">
      <c r="A157" s="10"/>
      <c r="M157" s="10"/>
      <c r="N157" s="10"/>
      <c r="R157" s="10"/>
      <c r="T157" s="10"/>
      <c r="U157" s="10"/>
      <c r="V157" s="10"/>
      <c r="W157" s="10"/>
      <c r="X157" s="10"/>
      <c r="Y157" s="10"/>
      <c r="AA157" s="10"/>
      <c r="AJ157" s="10"/>
      <c r="AK157" s="10"/>
      <c r="AL157" s="10"/>
    </row>
    <row r="158" customHeight="1" spans="1:38">
      <c r="A158" s="10"/>
      <c r="M158" s="10"/>
      <c r="N158" s="10"/>
      <c r="R158" s="10"/>
      <c r="T158" s="10"/>
      <c r="U158" s="10"/>
      <c r="V158" s="10"/>
      <c r="W158" s="10"/>
      <c r="X158" s="10"/>
      <c r="Y158" s="10"/>
      <c r="AA158" s="10"/>
      <c r="AJ158" s="10"/>
      <c r="AK158" s="10"/>
      <c r="AL158" s="10"/>
    </row>
    <row r="159" customHeight="1" spans="1:38">
      <c r="A159" s="10"/>
      <c r="M159" s="10"/>
      <c r="N159" s="10"/>
      <c r="R159" s="10"/>
      <c r="T159" s="10"/>
      <c r="U159" s="10"/>
      <c r="V159" s="10"/>
      <c r="W159" s="10"/>
      <c r="X159" s="10"/>
      <c r="Y159" s="10"/>
      <c r="AA159" s="10"/>
      <c r="AJ159" s="10"/>
      <c r="AK159" s="10"/>
      <c r="AL159" s="10"/>
    </row>
    <row r="160" customHeight="1" spans="1:38">
      <c r="A160" s="10"/>
      <c r="M160" s="10"/>
      <c r="N160" s="10"/>
      <c r="R160" s="10"/>
      <c r="T160" s="10"/>
      <c r="U160" s="10"/>
      <c r="V160" s="10"/>
      <c r="W160" s="10"/>
      <c r="X160" s="10"/>
      <c r="Y160" s="10"/>
      <c r="AA160" s="10"/>
      <c r="AJ160" s="10"/>
      <c r="AK160" s="10"/>
      <c r="AL160" s="10"/>
    </row>
    <row r="161" customHeight="1" spans="1:38">
      <c r="A161" s="10"/>
      <c r="M161" s="10"/>
      <c r="N161" s="10"/>
      <c r="R161" s="10"/>
      <c r="T161" s="10"/>
      <c r="U161" s="10"/>
      <c r="V161" s="10"/>
      <c r="W161" s="10"/>
      <c r="X161" s="10"/>
      <c r="Y161" s="10"/>
      <c r="AA161" s="10"/>
      <c r="AJ161" s="10"/>
      <c r="AK161" s="10"/>
      <c r="AL161" s="10"/>
    </row>
    <row r="162" customHeight="1" spans="1:38">
      <c r="A162" s="10"/>
      <c r="M162" s="10"/>
      <c r="N162" s="10"/>
      <c r="R162" s="10"/>
      <c r="T162" s="10"/>
      <c r="U162" s="10"/>
      <c r="V162" s="10"/>
      <c r="W162" s="10"/>
      <c r="X162" s="10"/>
      <c r="Y162" s="10"/>
      <c r="AA162" s="10"/>
      <c r="AJ162" s="10"/>
      <c r="AK162" s="10"/>
      <c r="AL162" s="10"/>
    </row>
    <row r="163" customHeight="1" spans="1:38">
      <c r="A163" s="10"/>
      <c r="M163" s="10"/>
      <c r="N163" s="10"/>
      <c r="R163" s="10"/>
      <c r="T163" s="10"/>
      <c r="U163" s="10"/>
      <c r="V163" s="10"/>
      <c r="W163" s="10"/>
      <c r="X163" s="10"/>
      <c r="Y163" s="10"/>
      <c r="AA163" s="10"/>
      <c r="AJ163" s="10"/>
      <c r="AK163" s="10"/>
      <c r="AL163" s="10"/>
    </row>
    <row r="164" customHeight="1" spans="1:38">
      <c r="A164" s="10"/>
      <c r="M164" s="10"/>
      <c r="N164" s="10"/>
      <c r="R164" s="10"/>
      <c r="T164" s="10"/>
      <c r="U164" s="10"/>
      <c r="V164" s="10"/>
      <c r="W164" s="10"/>
      <c r="X164" s="10"/>
      <c r="Y164" s="10"/>
      <c r="AA164" s="10"/>
      <c r="AJ164" s="10"/>
      <c r="AK164" s="10"/>
      <c r="AL164" s="10"/>
    </row>
    <row r="165" customHeight="1" spans="1:38">
      <c r="A165" s="10"/>
      <c r="M165" s="10"/>
      <c r="N165" s="10"/>
      <c r="R165" s="10"/>
      <c r="T165" s="10"/>
      <c r="U165" s="10"/>
      <c r="V165" s="10"/>
      <c r="W165" s="10"/>
      <c r="X165" s="10"/>
      <c r="Y165" s="10"/>
      <c r="AA165" s="10"/>
      <c r="AJ165" s="10"/>
      <c r="AK165" s="10"/>
      <c r="AL165" s="10"/>
    </row>
    <row r="166" customHeight="1" spans="1:38">
      <c r="A166" s="10"/>
      <c r="M166" s="10"/>
      <c r="N166" s="10"/>
      <c r="R166" s="10"/>
      <c r="T166" s="10"/>
      <c r="U166" s="10"/>
      <c r="V166" s="10"/>
      <c r="W166" s="10"/>
      <c r="X166" s="10"/>
      <c r="Y166" s="10"/>
      <c r="AA166" s="10"/>
      <c r="AJ166" s="10"/>
      <c r="AK166" s="10"/>
      <c r="AL166" s="10"/>
    </row>
    <row r="167" ht="16.5" spans="1:38">
      <c r="A167" s="10"/>
      <c r="M167" s="10"/>
      <c r="N167" s="10"/>
      <c r="R167" s="10"/>
      <c r="T167" s="10"/>
      <c r="U167" s="10"/>
      <c r="V167" s="10"/>
      <c r="W167" s="10"/>
      <c r="X167" s="10"/>
      <c r="Y167" s="10"/>
      <c r="AA167" s="10"/>
      <c r="AJ167" s="10"/>
      <c r="AK167" s="10"/>
      <c r="AL167" s="10"/>
    </row>
    <row r="168" ht="16.5" spans="1:38">
      <c r="A168" s="10"/>
      <c r="M168" s="10"/>
      <c r="N168" s="10"/>
      <c r="R168" s="10"/>
      <c r="T168" s="10"/>
      <c r="U168" s="10"/>
      <c r="V168" s="10"/>
      <c r="W168" s="10"/>
      <c r="X168" s="10"/>
      <c r="Y168" s="10"/>
      <c r="AA168" s="10"/>
      <c r="AJ168" s="10"/>
      <c r="AK168" s="10"/>
      <c r="AL168" s="10"/>
    </row>
    <row r="169" ht="16.5" spans="1:38">
      <c r="A169" s="10"/>
      <c r="M169" s="10"/>
      <c r="N169" s="10"/>
      <c r="R169" s="10"/>
      <c r="T169" s="10"/>
      <c r="U169" s="10"/>
      <c r="V169" s="10"/>
      <c r="W169" s="10"/>
      <c r="X169" s="10"/>
      <c r="Y169" s="10"/>
      <c r="AA169" s="10"/>
      <c r="AJ169" s="10"/>
      <c r="AK169" s="10"/>
      <c r="AL169" s="10"/>
    </row>
    <row r="170" ht="16.5" spans="1:38">
      <c r="A170" s="10"/>
      <c r="M170" s="10"/>
      <c r="N170" s="10"/>
      <c r="R170" s="10"/>
      <c r="T170" s="10"/>
      <c r="U170" s="10"/>
      <c r="V170" s="10"/>
      <c r="W170" s="10"/>
      <c r="X170" s="10"/>
      <c r="Y170" s="10"/>
      <c r="AA170" s="10"/>
      <c r="AJ170" s="10"/>
      <c r="AK170" s="10"/>
      <c r="AL170" s="10"/>
    </row>
    <row r="171" ht="16.5" spans="1:38">
      <c r="A171" s="10"/>
      <c r="M171" s="10"/>
      <c r="N171" s="10"/>
      <c r="R171" s="10"/>
      <c r="T171" s="10"/>
      <c r="U171" s="10"/>
      <c r="V171" s="10"/>
      <c r="W171" s="10"/>
      <c r="X171" s="10"/>
      <c r="Y171" s="10"/>
      <c r="AA171" s="10"/>
      <c r="AJ171" s="10"/>
      <c r="AK171" s="10"/>
      <c r="AL171" s="10"/>
    </row>
    <row r="172" ht="16.5" spans="1:38">
      <c r="A172" s="10"/>
      <c r="M172" s="10"/>
      <c r="N172" s="10"/>
      <c r="R172" s="10"/>
      <c r="T172" s="10"/>
      <c r="U172" s="10"/>
      <c r="V172" s="10"/>
      <c r="W172" s="10"/>
      <c r="X172" s="10"/>
      <c r="Y172" s="10"/>
      <c r="AA172" s="10"/>
      <c r="AJ172" s="10"/>
      <c r="AK172" s="10"/>
      <c r="AL172" s="10"/>
    </row>
  </sheetData>
  <mergeCells count="42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N1:AH6"/>
    <mergeCell ref="A5:M6"/>
  </mergeCells>
  <conditionalFormatting sqref="AJ1">
    <cfRule type="duplicateValues" dxfId="0" priority="185"/>
  </conditionalFormatting>
  <conditionalFormatting sqref="K45">
    <cfRule type="duplicateValues" dxfId="0" priority="175"/>
  </conditionalFormatting>
  <conditionalFormatting sqref="K53">
    <cfRule type="duplicateValues" dxfId="0" priority="147"/>
  </conditionalFormatting>
  <conditionalFormatting sqref="K58">
    <cfRule type="duplicateValues" dxfId="0" priority="65"/>
  </conditionalFormatting>
  <conditionalFormatting sqref="K59">
    <cfRule type="duplicateValues" dxfId="0" priority="186"/>
  </conditionalFormatting>
  <conditionalFormatting sqref="K71">
    <cfRule type="duplicateValues" dxfId="0" priority="81"/>
  </conditionalFormatting>
  <conditionalFormatting sqref="K73">
    <cfRule type="duplicateValues" dxfId="0" priority="172"/>
  </conditionalFormatting>
  <conditionalFormatting sqref="K99">
    <cfRule type="duplicateValues" dxfId="0" priority="184"/>
  </conditionalFormatting>
  <conditionalFormatting sqref="K100">
    <cfRule type="duplicateValues" dxfId="0" priority="78"/>
  </conditionalFormatting>
  <conditionalFormatting sqref="K41:K44">
    <cfRule type="duplicateValues" dxfId="0" priority="143"/>
  </conditionalFormatting>
  <conditionalFormatting sqref="K48:K49">
    <cfRule type="duplicateValues" dxfId="0" priority="137"/>
  </conditionalFormatting>
  <conditionalFormatting sqref="K70 K72:K73">
    <cfRule type="duplicateValues" dxfId="0" priority="174"/>
  </conditionalFormatting>
  <conditionalFormatting sqref="K70 K72">
    <cfRule type="duplicateValues" dxfId="0" priority="173"/>
  </conditionalFormatting>
  <dataValidations count="1">
    <dataValidation type="list" allowBlank="1" showInputMessage="1" showErrorMessage="1" sqref="U9:V119">
      <formula1>"Y,N"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驾驶员首页</vt:lpstr>
      <vt:lpstr>2080&amp;1880驾驶员座总成EBOM清单</vt:lpstr>
      <vt:lpstr>2080副座椅总成首页</vt:lpstr>
      <vt:lpstr>2080副驾驶员座椅总成EBOM</vt:lpstr>
      <vt:lpstr>新能源座椅总成首页</vt:lpstr>
      <vt:lpstr>新能源副驾驶员座椅总成EBOM</vt:lpstr>
      <vt:lpstr>1880副座椅总成首页</vt:lpstr>
      <vt:lpstr>1880副驾驶员座椅总成EBOM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a万胜</cp:lastModifiedBy>
  <dcterms:created xsi:type="dcterms:W3CDTF">2006-09-13T11:21:00Z</dcterms:created>
  <dcterms:modified xsi:type="dcterms:W3CDTF">2025-12-05T05:42:18Z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6C6841EAC9124F6097508C103F668447_13</vt:lpwstr>
  </property>
</Properties>
</file>